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tilities\BHP\Tariff Administration\RATES\BHBE\2021 True Up\"/>
    </mc:Choice>
  </mc:AlternateContent>
  <xr:revisionPtr revIDLastSave="0" documentId="8_{538AA55C-80F0-421F-9833-003B718CE4BC}" xr6:coauthVersionLast="47" xr6:coauthVersionMax="47" xr10:uidLastSave="{00000000-0000-0000-0000-000000000000}"/>
  <bookViews>
    <workbookView xWindow="-120" yWindow="-16320" windowWidth="29040" windowHeight="15840" tabRatio="809" activeTab="3" xr2:uid="{00000000-000D-0000-FFFF-FFFF00000000}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H24" i="5"/>
  <c r="G24" i="5"/>
  <c r="F24" i="5"/>
  <c r="E24" i="5"/>
  <c r="D24" i="5"/>
  <c r="J24" i="5" l="1"/>
  <c r="D31" i="17" s="1"/>
  <c r="B19" i="2"/>
  <c r="B19" i="21"/>
  <c r="B19" i="20"/>
  <c r="B19" i="15"/>
  <c r="B19" i="16"/>
  <c r="B19" i="13"/>
  <c r="H17" i="21"/>
  <c r="H21" i="21" s="1"/>
  <c r="H17" i="20"/>
  <c r="H17" i="2"/>
  <c r="A17" i="13"/>
  <c r="A19" i="13" s="1"/>
  <c r="A21" i="13" s="1"/>
  <c r="A23" i="13" s="1"/>
  <c r="A25" i="13" s="1"/>
  <c r="A27" i="13" s="1"/>
  <c r="A28" i="13" s="1"/>
  <c r="A30" i="13" s="1"/>
  <c r="A31" i="13" s="1"/>
  <c r="H17" i="14"/>
  <c r="A11" i="14"/>
  <c r="A12" i="14" s="1"/>
  <c r="A13" i="14" s="1"/>
  <c r="A19" i="14"/>
  <c r="A21" i="14" s="1"/>
  <c r="A23" i="14" s="1"/>
  <c r="A25" i="14" s="1"/>
  <c r="A27" i="14" s="1"/>
  <c r="A28" i="14" s="1"/>
  <c r="A30" i="14" s="1"/>
  <c r="A31" i="14" s="1"/>
  <c r="H17" i="15"/>
  <c r="H21" i="15" s="1"/>
  <c r="H17" i="16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3"/>
  <c r="H19" i="16"/>
  <c r="H21" i="16" s="1"/>
  <c r="H19" i="15"/>
  <c r="H19" i="20"/>
  <c r="H21" i="20" s="1"/>
  <c r="H19" i="14"/>
  <c r="H21" i="14"/>
  <c r="H25" i="14" s="1"/>
  <c r="G24" i="17" s="1"/>
  <c r="H19" i="2"/>
  <c r="H21" i="2" s="1"/>
  <c r="H19" i="21"/>
  <c r="H19" i="13"/>
  <c r="H21" i="13" s="1"/>
  <c r="H30" i="14" l="1"/>
  <c r="D24" i="17" s="1"/>
  <c r="H27" i="14"/>
  <c r="F24" i="17" s="1"/>
  <c r="H23" i="14"/>
  <c r="H24" i="17" s="1"/>
  <c r="H23" i="21"/>
  <c r="H29" i="17" s="1"/>
  <c r="H25" i="21"/>
  <c r="G29" i="17" s="1"/>
  <c r="I29" i="17"/>
  <c r="H30" i="21"/>
  <c r="D29" i="17" s="1"/>
  <c r="H28" i="21"/>
  <c r="E29" i="17" s="1"/>
  <c r="H30" i="15"/>
  <c r="D27" i="17" s="1"/>
  <c r="H27" i="15"/>
  <c r="F27" i="17" s="1"/>
  <c r="H28" i="15"/>
  <c r="E27" i="17" s="1"/>
  <c r="I27" i="17"/>
  <c r="H25" i="15"/>
  <c r="G27" i="17" s="1"/>
  <c r="I24" i="17"/>
  <c r="H31" i="16"/>
  <c r="C26" i="17" s="1"/>
  <c r="H27" i="16"/>
  <c r="F26" i="17" s="1"/>
  <c r="H30" i="16"/>
  <c r="D26" i="17" s="1"/>
  <c r="I26" i="17"/>
  <c r="H25" i="16"/>
  <c r="G26" i="17" s="1"/>
  <c r="H23" i="16"/>
  <c r="H26" i="17" s="1"/>
  <c r="H28" i="16"/>
  <c r="E26" i="17" s="1"/>
  <c r="H28" i="20"/>
  <c r="E28" i="17" s="1"/>
  <c r="I28" i="17"/>
  <c r="H31" i="20"/>
  <c r="C28" i="17" s="1"/>
  <c r="H27" i="20"/>
  <c r="F28" i="17" s="1"/>
  <c r="H23" i="20"/>
  <c r="H28" i="17" s="1"/>
  <c r="H25" i="20"/>
  <c r="G28" i="17" s="1"/>
  <c r="H30" i="20"/>
  <c r="D28" i="17" s="1"/>
  <c r="H28" i="2"/>
  <c r="H23" i="2"/>
  <c r="H31" i="2"/>
  <c r="H25" i="2"/>
  <c r="H30" i="2"/>
  <c r="H27" i="2"/>
  <c r="H31" i="13"/>
  <c r="C25" i="17" s="1"/>
  <c r="H28" i="13"/>
  <c r="E25" i="17" s="1"/>
  <c r="H25" i="13"/>
  <c r="G25" i="17" s="1"/>
  <c r="G30" i="17" s="1"/>
  <c r="H23" i="13"/>
  <c r="H25" i="17" s="1"/>
  <c r="H30" i="13"/>
  <c r="D25" i="17" s="1"/>
  <c r="D30" i="17" s="1"/>
  <c r="I25" i="17"/>
  <c r="H27" i="13"/>
  <c r="F25" i="17" s="1"/>
  <c r="H31" i="14"/>
  <c r="C24" i="17" s="1"/>
  <c r="H28" i="14"/>
  <c r="E24" i="17" s="1"/>
  <c r="H23" i="15"/>
  <c r="H27" i="17" s="1"/>
  <c r="H31" i="21"/>
  <c r="C29" i="17" s="1"/>
  <c r="H31" i="15"/>
  <c r="C27" i="17" s="1"/>
  <c r="H27" i="21"/>
  <c r="F29" i="17" s="1"/>
  <c r="H30" i="17" l="1"/>
  <c r="F30" i="17"/>
  <c r="E30" i="17"/>
  <c r="C30" i="17"/>
  <c r="I30" i="17"/>
</calcChain>
</file>

<file path=xl/sharedStrings.xml><?xml version="1.0" encoding="utf-8"?>
<sst xmlns="http://schemas.openxmlformats.org/spreadsheetml/2006/main" count="293" uniqueCount="96">
  <si>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</si>
  <si>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</si>
  <si>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</si>
  <si>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</si>
  <si>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</si>
  <si>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</si>
  <si>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</si>
  <si>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</si>
  <si>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</si>
  <si>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</si>
  <si>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</si>
  <si>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</si>
  <si>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</si>
  <si>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</si>
  <si>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</si>
  <si>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</si>
  <si>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</si>
  <si>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</si>
  <si>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</si>
  <si>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</si>
  <si>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</si>
  <si>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</si>
  <si>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</si>
  <si>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</si>
  <si>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</si>
  <si>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</si>
  <si>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</si>
  <si>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</si>
  <si>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</si>
  <si>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</si>
  <si>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</si>
  <si>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</si>
  <si>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</si>
  <si>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</si>
  <si>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</si>
  <si>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</si>
  <si>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</si>
  <si>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</si>
  <si>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</si>
  <si>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</si>
  <si>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</si>
  <si>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</si>
  <si>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</si>
  <si>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</si>
  <si>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</si>
  <si>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</si>
  <si>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</si>
  <si>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</si>
  <si>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</si>
  <si>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</si>
  <si>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</si>
  <si>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</si>
  <si>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</si>
  <si>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</si>
  <si>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</si>
  <si>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</si>
  <si>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</si>
  <si>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</si>
  <si>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</si>
  <si>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</si>
  <si>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</si>
  <si>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</si>
  <si>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</si>
  <si>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</si>
  <si>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</si>
  <si>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</si>
  <si>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</si>
  <si>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</si>
  <si>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</si>
  <si>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</si>
  <si>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</si>
  <si>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</si>
  <si>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</si>
  <si>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</si>
  <si>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</si>
  <si>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</si>
  <si>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</si>
  <si>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</si>
  <si>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</si>
  <si>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</si>
  <si>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</si>
  <si>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</si>
  <si>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</si>
  <si>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</si>
  <si>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</si>
  <si>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</si>
  <si>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</si>
  <si>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</si>
  <si>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</si>
  <si>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</si>
  <si>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</si>
  <si>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2021 Schedule 2 Rates - OASIS</t>
  </si>
  <si>
    <r>
      <t>2021 Projected Load Data</t>
    </r>
    <r>
      <rPr>
        <b/>
        <vertAlign val="superscript"/>
        <sz val="12"/>
        <rFont val="Arial"/>
        <family val="2"/>
      </rPr>
      <t>1</t>
    </r>
  </si>
  <si>
    <t>1 - Transmission projected load from Transmission Planning</t>
  </si>
  <si>
    <t>2021 Actual Load:</t>
  </si>
  <si>
    <t>Common Use AC Facility Transmission Load (2021 Actual 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</si>
</sst>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263" applyFont="1" applyAlignment="1">
      <alignment horizontal="left"/>
    </xf>
    <xf numFmtId="166" fontId="3" fillId="0" borderId="0" xfId="263" applyNumberFormat="1" applyFont="1" applyAlignment="1">
      <alignment horizontal="right"/>
    </xf>
    <xf numFmtId="0" fontId="7" fillId="0" borderId="0" xfId="263" applyFont="1"/>
    <xf numFmtId="166" fontId="7" fillId="0" borderId="0" xfId="263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2" applyFont="1" applyAlignment="1"/>
    <xf numFmtId="0" fontId="11" fillId="0" borderId="0" xfId="263" applyFont="1" applyAlignment="1">
      <alignment horizontal="center"/>
    </xf>
    <xf numFmtId="0" fontId="11" fillId="0" borderId="0" xfId="263" applyFont="1"/>
    <xf numFmtId="0" fontId="11" fillId="0" borderId="3" xfId="263" applyFont="1" applyBorder="1"/>
    <xf numFmtId="166" fontId="11" fillId="0" borderId="3" xfId="263" applyNumberFormat="1" applyFont="1" applyFill="1" applyBorder="1"/>
    <xf numFmtId="0" fontId="8" fillId="0" borderId="0" xfId="257"/>
    <xf numFmtId="0" fontId="3" fillId="0" borderId="0" xfId="259" applyFont="1" applyAlignment="1">
      <alignment horizontal="right"/>
    </xf>
    <xf numFmtId="0" fontId="8" fillId="0" borderId="0" xfId="259" applyAlignment="1">
      <alignment horizontal="center"/>
    </xf>
    <xf numFmtId="0" fontId="8" fillId="0" borderId="0" xfId="259"/>
    <xf numFmtId="0" fontId="3" fillId="0" borderId="0" xfId="259" applyFont="1" applyAlignment="1">
      <alignment horizontal="center"/>
    </xf>
    <xf numFmtId="165" fontId="8" fillId="0" borderId="0" xfId="261" applyFont="1" applyAlignment="1">
      <alignment horizontal="center"/>
    </xf>
    <xf numFmtId="165" fontId="8" fillId="0" borderId="4" xfId="261" applyFont="1" applyBorder="1" applyAlignment="1">
      <alignment horizontal="center"/>
    </xf>
    <xf numFmtId="0" fontId="8" fillId="0" borderId="0" xfId="261" applyNumberFormat="1" applyFont="1" applyAlignment="1">
      <alignment horizontal="center"/>
    </xf>
    <xf numFmtId="165" fontId="5" fillId="0" borderId="0" xfId="261" applyAlignment="1"/>
    <xf numFmtId="0" fontId="2" fillId="0" borderId="0" xfId="263" applyFont="1" applyFill="1" applyAlignment="1">
      <alignment horizontal="left"/>
    </xf>
    <xf numFmtId="0" fontId="2" fillId="0" borderId="0" xfId="263" applyFont="1" applyAlignment="1">
      <alignment horizontal="left"/>
    </xf>
    <xf numFmtId="165" fontId="35" fillId="0" borderId="0" xfId="262" applyFont="1" applyAlignment="1">
      <alignment horizontal="left"/>
    </xf>
    <xf numFmtId="0" fontId="3" fillId="0" borderId="0" xfId="257" applyFont="1"/>
    <xf numFmtId="0" fontId="7" fillId="0" borderId="0" xfId="0" applyFont="1" applyFill="1" applyBorder="1"/>
    <xf numFmtId="165" fontId="10" fillId="0" borderId="0" xfId="262" applyFont="1" applyFill="1" applyBorder="1" applyAlignment="1"/>
    <xf numFmtId="165" fontId="10" fillId="0" borderId="0" xfId="262" applyFont="1" applyFill="1" applyAlignment="1"/>
    <xf numFmtId="169" fontId="10" fillId="0" borderId="0" xfId="262" applyNumberFormat="1" applyFont="1" applyAlignment="1"/>
    <xf numFmtId="0" fontId="15" fillId="0" borderId="0" xfId="263" applyFont="1" applyAlignment="1">
      <alignment horizontal="left"/>
    </xf>
    <xf numFmtId="0" fontId="12" fillId="0" borderId="0" xfId="263" applyFont="1" applyAlignment="1">
      <alignment horizontal="left"/>
    </xf>
    <xf numFmtId="0" fontId="13" fillId="0" borderId="0" xfId="263" applyFont="1"/>
    <xf numFmtId="166" fontId="13" fillId="0" borderId="0" xfId="263" applyNumberFormat="1" applyFont="1"/>
    <xf numFmtId="166" fontId="12" fillId="0" borderId="0" xfId="263" applyNumberFormat="1" applyFont="1" applyAlignment="1">
      <alignment horizontal="right"/>
    </xf>
    <xf numFmtId="0" fontId="36" fillId="0" borderId="0" xfId="0" applyFont="1"/>
    <xf numFmtId="166" fontId="7" fillId="0" borderId="0" xfId="263" applyNumberFormat="1" applyFont="1" applyFill="1" applyBorder="1"/>
    <xf numFmtId="0" fontId="7" fillId="0" borderId="0" xfId="263" applyFont="1" applyFill="1" applyBorder="1"/>
    <xf numFmtId="0" fontId="7" fillId="0" borderId="0" xfId="263" applyFont="1" applyAlignment="1">
      <alignment horizontal="center"/>
    </xf>
    <xf numFmtId="166" fontId="7" fillId="0" borderId="0" xfId="263" applyNumberFormat="1" applyFont="1" applyFill="1"/>
    <xf numFmtId="0" fontId="7" fillId="0" borderId="0" xfId="263" applyFont="1" applyFill="1" applyAlignment="1">
      <alignment horizontal="center"/>
    </xf>
    <xf numFmtId="0" fontId="7" fillId="0" borderId="0" xfId="263" applyFont="1" applyFill="1"/>
    <xf numFmtId="0" fontId="15" fillId="0" borderId="0" xfId="263" applyFont="1" applyFill="1" applyAlignment="1">
      <alignment horizontal="left"/>
    </xf>
    <xf numFmtId="166" fontId="36" fillId="0" borderId="0" xfId="263" applyNumberFormat="1" applyFont="1" applyFill="1" applyBorder="1"/>
    <xf numFmtId="0" fontId="36" fillId="0" borderId="0" xfId="263" applyFont="1" applyFill="1" applyBorder="1"/>
    <xf numFmtId="0" fontId="36" fillId="0" borderId="0" xfId="263" quotePrefix="1" applyFont="1" applyFill="1" applyAlignment="1">
      <alignment horizontal="left"/>
    </xf>
    <xf numFmtId="171" fontId="7" fillId="0" borderId="0" xfId="263" applyNumberFormat="1" applyFont="1" applyFill="1" applyAlignment="1">
      <alignment horizontal="center"/>
    </xf>
    <xf numFmtId="3" fontId="7" fillId="0" borderId="0" xfId="263" applyNumberFormat="1" applyFont="1" applyFill="1"/>
    <xf numFmtId="168" fontId="7" fillId="0" borderId="0" xfId="263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63" applyNumberFormat="1" applyFont="1"/>
    <xf numFmtId="169" fontId="7" fillId="0" borderId="0" xfId="263" applyNumberFormat="1" applyFont="1"/>
    <xf numFmtId="168" fontId="7" fillId="0" borderId="0" xfId="263" applyNumberFormat="1" applyFont="1"/>
    <xf numFmtId="168" fontId="10" fillId="0" borderId="0" xfId="262" applyNumberFormat="1" applyFont="1" applyFill="1" applyBorder="1" applyAlignment="1"/>
    <xf numFmtId="10" fontId="11" fillId="0" borderId="0" xfId="272" applyNumberFormat="1" applyFont="1"/>
    <xf numFmtId="0" fontId="7" fillId="0" borderId="0" xfId="260" applyAlignment="1">
      <alignment horizontal="center"/>
    </xf>
    <xf numFmtId="0" fontId="7" fillId="0" borderId="0" xfId="260"/>
    <xf numFmtId="0" fontId="7" fillId="0" borderId="0" xfId="258"/>
    <xf numFmtId="3" fontId="6" fillId="0" borderId="0" xfId="263" applyNumberFormat="1" applyFont="1" applyFill="1" applyBorder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2" applyFont="1" applyAlignment="1">
      <alignment horizontal="center"/>
    </xf>
    <xf numFmtId="0" fontId="7" fillId="0" borderId="4" xfId="263" applyFont="1" applyBorder="1" applyAlignment="1">
      <alignment horizontal="center"/>
    </xf>
    <xf numFmtId="0" fontId="7" fillId="0" borderId="0" xfId="263" applyFont="1" applyAlignment="1">
      <alignment horizontal="left"/>
    </xf>
    <xf numFmtId="0" fontId="3" fillId="0" borderId="0" xfId="0" applyFont="1"/>
    <xf numFmtId="0" fontId="7" fillId="0" borderId="0" xfId="263" quotePrefix="1" applyFont="1" applyFill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0" fontId="0" fillId="0" borderId="0" xfId="0" applyFill="1"/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8" fontId="10" fillId="0" borderId="0" xfId="262" applyNumberFormat="1" applyFont="1" applyAlignment="1"/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8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3" applyNumberFormat="1" applyFont="1" applyAlignment="1">
      <alignment horizontal="left" indent="2"/>
    </xf>
    <xf numFmtId="15" fontId="7" fillId="0" borderId="0" xfId="263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 applyAlignment="1"/>
    <xf numFmtId="0" fontId="3" fillId="0" borderId="0" xfId="257" applyFont="1" applyAlignment="1">
      <alignment horizontal="left"/>
    </xf>
    <xf numFmtId="15" fontId="8" fillId="0" borderId="0" xfId="257" applyNumberFormat="1" applyAlignment="1"/>
    <xf numFmtId="0" fontId="8" fillId="0" borderId="24" xfId="257" applyBorder="1" applyAlignment="1">
      <alignment horizontal="center"/>
    </xf>
    <xf numFmtId="0" fontId="8" fillId="0" borderId="25" xfId="257" applyBorder="1" applyAlignment="1">
      <alignment horizontal="center"/>
    </xf>
    <xf numFmtId="0" fontId="1" fillId="34" borderId="26" xfId="257" applyFont="1" applyFill="1" applyBorder="1" applyAlignment="1">
      <alignment horizontal="center"/>
    </xf>
    <xf numFmtId="0" fontId="8" fillId="34" borderId="26" xfId="257" applyFill="1" applyBorder="1" applyAlignment="1">
      <alignment horizontal="center"/>
    </xf>
    <xf numFmtId="0" fontId="8" fillId="34" borderId="25" xfId="257" applyFill="1" applyBorder="1" applyAlignment="1">
      <alignment horizontal="center"/>
    </xf>
    <xf numFmtId="0" fontId="1" fillId="0" borderId="26" xfId="257" applyFont="1" applyFill="1" applyBorder="1" applyAlignment="1">
      <alignment horizontal="center"/>
    </xf>
    <xf numFmtId="0" fontId="8" fillId="0" borderId="26" xfId="257" applyFill="1" applyBorder="1" applyAlignment="1">
      <alignment horizontal="center"/>
    </xf>
    <xf numFmtId="0" fontId="8" fillId="0" borderId="27" xfId="257" applyBorder="1" applyAlignment="1">
      <alignment horizontal="center"/>
    </xf>
    <xf numFmtId="0" fontId="8" fillId="0" borderId="0" xfId="257" applyBorder="1" applyAlignment="1">
      <alignment horizontal="center"/>
    </xf>
    <xf numFmtId="0" fontId="8" fillId="34" borderId="28" xfId="257" applyFill="1" applyBorder="1" applyAlignment="1">
      <alignment horizontal="center"/>
    </xf>
    <xf numFmtId="0" fontId="8" fillId="34" borderId="0" xfId="257" applyFill="1" applyBorder="1" applyAlignment="1">
      <alignment horizontal="center"/>
    </xf>
    <xf numFmtId="0" fontId="1" fillId="34" borderId="28" xfId="257" applyFont="1" applyFill="1" applyBorder="1" applyAlignment="1">
      <alignment horizontal="center"/>
    </xf>
    <xf numFmtId="0" fontId="1" fillId="0" borderId="28" xfId="257" applyFont="1" applyFill="1" applyBorder="1" applyAlignment="1">
      <alignment horizontal="center"/>
    </xf>
    <xf numFmtId="0" fontId="8" fillId="0" borderId="29" xfId="257" applyBorder="1" applyAlignment="1">
      <alignment horizontal="center"/>
    </xf>
    <xf numFmtId="0" fontId="8" fillId="0" borderId="3" xfId="257" applyBorder="1" applyAlignment="1">
      <alignment horizontal="center"/>
    </xf>
    <xf numFmtId="0" fontId="8" fillId="34" borderId="30" xfId="257" applyFill="1" applyBorder="1" applyAlignment="1">
      <alignment horizontal="center"/>
    </xf>
    <xf numFmtId="0" fontId="8" fillId="34" borderId="3" xfId="257" applyFill="1" applyBorder="1" applyAlignment="1">
      <alignment horizontal="center"/>
    </xf>
    <xf numFmtId="0" fontId="1" fillId="34" borderId="30" xfId="257" applyFont="1" applyFill="1" applyBorder="1" applyAlignment="1">
      <alignment horizontal="center"/>
    </xf>
    <xf numFmtId="0" fontId="1" fillId="0" borderId="30" xfId="257" applyFont="1" applyFill="1" applyBorder="1" applyAlignment="1">
      <alignment horizontal="center"/>
    </xf>
    <xf numFmtId="0" fontId="1" fillId="0" borderId="28" xfId="257" quotePrefix="1" applyFont="1" applyFill="1" applyBorder="1" applyAlignment="1">
      <alignment horizontal="left"/>
    </xf>
    <xf numFmtId="0" fontId="8" fillId="0" borderId="25" xfId="257" applyFill="1" applyBorder="1"/>
    <xf numFmtId="1" fontId="8" fillId="34" borderId="26" xfId="257" applyNumberFormat="1" applyFill="1" applyBorder="1" applyAlignment="1">
      <alignment horizontal="center"/>
    </xf>
    <xf numFmtId="0" fontId="8" fillId="34" borderId="32" xfId="257" applyFill="1" applyBorder="1" applyAlignment="1">
      <alignment horizontal="center"/>
    </xf>
    <xf numFmtId="1" fontId="8" fillId="0" borderId="26" xfId="257" applyNumberFormat="1" applyFill="1" applyBorder="1" applyAlignment="1">
      <alignment horizontal="center"/>
    </xf>
    <xf numFmtId="0" fontId="8" fillId="0" borderId="0" xfId="257" applyFill="1" applyBorder="1"/>
    <xf numFmtId="1" fontId="8" fillId="34" borderId="28" xfId="257" applyNumberFormat="1" applyFill="1" applyBorder="1" applyAlignment="1">
      <alignment horizontal="center"/>
    </xf>
    <xf numFmtId="0" fontId="8" fillId="34" borderId="33" xfId="257" applyFill="1" applyBorder="1" applyAlignment="1">
      <alignment horizontal="center"/>
    </xf>
    <xf numFmtId="1" fontId="8" fillId="0" borderId="28" xfId="257" applyNumberFormat="1" applyFill="1" applyBorder="1" applyAlignment="1">
      <alignment horizontal="center"/>
    </xf>
    <xf numFmtId="0" fontId="1" fillId="0" borderId="30" xfId="257" quotePrefix="1" applyFont="1" applyFill="1" applyBorder="1" applyAlignment="1">
      <alignment horizontal="left"/>
    </xf>
    <xf numFmtId="0" fontId="8" fillId="0" borderId="3" xfId="257" applyFill="1" applyBorder="1"/>
    <xf numFmtId="1" fontId="8" fillId="34" borderId="30" xfId="257" applyNumberFormat="1" applyFill="1" applyBorder="1" applyAlignment="1">
      <alignment horizontal="center"/>
    </xf>
    <xf numFmtId="0" fontId="8" fillId="34" borderId="34" xfId="257" applyFill="1" applyBorder="1" applyAlignment="1">
      <alignment horizontal="center"/>
    </xf>
    <xf numFmtId="1" fontId="8" fillId="0" borderId="30" xfId="257" applyNumberFormat="1" applyFill="1" applyBorder="1" applyAlignment="1">
      <alignment horizontal="center"/>
    </xf>
    <xf numFmtId="0" fontId="8" fillId="0" borderId="27" xfId="257" applyBorder="1"/>
    <xf numFmtId="0" fontId="8" fillId="0" borderId="0" xfId="257" applyBorder="1"/>
    <xf numFmtId="0" fontId="8" fillId="34" borderId="28" xfId="257" applyFill="1" applyBorder="1"/>
    <xf numFmtId="0" fontId="1" fillId="0" borderId="31" xfId="257" applyFont="1" applyBorder="1"/>
    <xf numFmtId="0" fontId="8" fillId="0" borderId="9" xfId="257" applyBorder="1"/>
    <xf numFmtId="1" fontId="8" fillId="34" borderId="31" xfId="257" applyNumberFormat="1" applyFill="1" applyBorder="1" applyAlignment="1">
      <alignment horizontal="center"/>
    </xf>
    <xf numFmtId="1" fontId="8" fillId="34" borderId="35" xfId="257" applyNumberFormat="1" applyFill="1" applyBorder="1" applyAlignment="1">
      <alignment horizontal="center"/>
    </xf>
    <xf numFmtId="1" fontId="8" fillId="34" borderId="36" xfId="257" applyNumberFormat="1" applyFill="1" applyBorder="1" applyAlignment="1">
      <alignment horizontal="center"/>
    </xf>
    <xf numFmtId="1" fontId="8" fillId="34" borderId="9" xfId="257" applyNumberFormat="1" applyFill="1" applyBorder="1" applyAlignment="1">
      <alignment horizontal="center"/>
    </xf>
    <xf numFmtId="1" fontId="8" fillId="0" borderId="31" xfId="257" applyNumberFormat="1" applyFill="1" applyBorder="1" applyAlignment="1">
      <alignment horizontal="center"/>
    </xf>
    <xf numFmtId="1" fontId="8" fillId="0" borderId="35" xfId="257" applyNumberFormat="1" applyFill="1" applyBorder="1" applyAlignment="1">
      <alignment horizontal="center"/>
    </xf>
    <xf numFmtId="0" fontId="1" fillId="0" borderId="0" xfId="257" applyFont="1" applyAlignment="1">
      <alignment horizontal="left"/>
    </xf>
    <xf numFmtId="0" fontId="1" fillId="0" borderId="0" xfId="0" applyFont="1" applyFill="1" applyBorder="1"/>
    <xf numFmtId="0" fontId="1" fillId="0" borderId="0" xfId="263" applyFont="1"/>
    <xf numFmtId="1" fontId="0" fillId="0" borderId="0" xfId="0" applyNumberFormat="1"/>
    <xf numFmtId="0" fontId="7" fillId="3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59" applyFont="1" applyAlignment="1">
      <alignment horizontal="center"/>
    </xf>
    <xf numFmtId="0" fontId="14" fillId="0" borderId="37" xfId="260" applyFont="1" applyBorder="1" applyAlignment="1">
      <alignment horizontal="center"/>
    </xf>
    <xf numFmtId="0" fontId="14" fillId="0" borderId="10" xfId="260" applyFont="1" applyBorder="1" applyAlignment="1">
      <alignment horizontal="center"/>
    </xf>
    <xf numFmtId="0" fontId="14" fillId="0" borderId="38" xfId="260" applyFont="1" applyBorder="1" applyAlignment="1">
      <alignment horizontal="center"/>
    </xf>
  </cellXfs>
  <cellStyles count="36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0 - Style1" xfId="150" xr:uid="{00000000-0005-0000-0000-000095000000}"/>
    <cellStyle name="Currency" xfId="151" builtinId="4"/>
    <cellStyle name="Currency 2" xfId="152" xr:uid="{00000000-0005-0000-0000-000097000000}"/>
    <cellStyle name="Currency 3" xfId="153" xr:uid="{00000000-0005-0000-0000-000098000000}"/>
    <cellStyle name="Currency 3 2" xfId="154" xr:uid="{00000000-0005-0000-0000-000099000000}"/>
    <cellStyle name="Currency 4" xfId="155" xr:uid="{00000000-0005-0000-0000-00009A000000}"/>
    <cellStyle name="Date" xfId="156" xr:uid="{00000000-0005-0000-0000-00009B000000}"/>
    <cellStyle name="Euro" xfId="157" xr:uid="{00000000-0005-0000-0000-00009C000000}"/>
    <cellStyle name="Euro 2" xfId="158" xr:uid="{00000000-0005-0000-0000-00009D000000}"/>
    <cellStyle name="Explanatory Text" xfId="159" builtinId="53" customBuiltin="1"/>
    <cellStyle name="Explanatory Text 2" xfId="160" xr:uid="{00000000-0005-0000-0000-00009F000000}"/>
    <cellStyle name="Fixed" xfId="161" xr:uid="{00000000-0005-0000-0000-0000A0000000}"/>
    <cellStyle name="Fixed1 - Style1" xfId="162" xr:uid="{00000000-0005-0000-0000-0000A1000000}"/>
    <cellStyle name="Gilsans" xfId="163" xr:uid="{00000000-0005-0000-0000-0000A2000000}"/>
    <cellStyle name="Gilsansl" xfId="164" xr:uid="{00000000-0005-0000-0000-0000A3000000}"/>
    <cellStyle name="Good" xfId="165" builtinId="26" customBuiltin="1"/>
    <cellStyle name="Good 2" xfId="166" xr:uid="{00000000-0005-0000-0000-0000A5000000}"/>
    <cellStyle name="Good 3" xfId="167" xr:uid="{00000000-0005-0000-0000-0000A6000000}"/>
    <cellStyle name="Grey" xfId="168" xr:uid="{00000000-0005-0000-0000-0000A7000000}"/>
    <cellStyle name="Grey 2" xfId="169" xr:uid="{00000000-0005-0000-0000-0000A8000000}"/>
    <cellStyle name="HEADER" xfId="170" xr:uid="{00000000-0005-0000-0000-0000A9000000}"/>
    <cellStyle name="Header1" xfId="171" xr:uid="{00000000-0005-0000-0000-0000AA000000}"/>
    <cellStyle name="Header2" xfId="172" xr:uid="{00000000-0005-0000-0000-0000AB000000}"/>
    <cellStyle name="Heading" xfId="173" xr:uid="{00000000-0005-0000-0000-0000AC000000}"/>
    <cellStyle name="Heading 1" xfId="174" builtinId="16" customBuiltin="1"/>
    <cellStyle name="Heading 1 2" xfId="175" xr:uid="{00000000-0005-0000-0000-0000AE000000}"/>
    <cellStyle name="Heading 1 3" xfId="176" xr:uid="{00000000-0005-0000-0000-0000AF000000}"/>
    <cellStyle name="Heading 2" xfId="177" builtinId="17" customBuiltin="1"/>
    <cellStyle name="Heading 2 2" xfId="178" xr:uid="{00000000-0005-0000-0000-0000B1000000}"/>
    <cellStyle name="Heading 2 3" xfId="179" xr:uid="{00000000-0005-0000-0000-0000B2000000}"/>
    <cellStyle name="Heading 3" xfId="180" builtinId="18" customBuiltin="1"/>
    <cellStyle name="Heading 3 2" xfId="181" xr:uid="{00000000-0005-0000-0000-0000B4000000}"/>
    <cellStyle name="Heading 3 3" xfId="182" xr:uid="{00000000-0005-0000-0000-0000B5000000}"/>
    <cellStyle name="Heading 4" xfId="183" builtinId="19" customBuiltin="1"/>
    <cellStyle name="Heading 4 2" xfId="184" xr:uid="{00000000-0005-0000-0000-0000B7000000}"/>
    <cellStyle name="Heading 4 3" xfId="185" xr:uid="{00000000-0005-0000-0000-0000B8000000}"/>
    <cellStyle name="Heading1" xfId="186" xr:uid="{00000000-0005-0000-0000-0000B9000000}"/>
    <cellStyle name="Heading2" xfId="187" xr:uid="{00000000-0005-0000-0000-0000BA000000}"/>
    <cellStyle name="HIGHLIGHT" xfId="188" xr:uid="{00000000-0005-0000-0000-0000BB000000}"/>
    <cellStyle name="Hyperlink 2" xfId="189" xr:uid="{00000000-0005-0000-0000-0000BC000000}"/>
    <cellStyle name="Input" xfId="190" builtinId="20" customBuiltin="1"/>
    <cellStyle name="Input [yellow]" xfId="191" xr:uid="{00000000-0005-0000-0000-0000BE000000}"/>
    <cellStyle name="Input [yellow] 2" xfId="192" xr:uid="{00000000-0005-0000-0000-0000BF000000}"/>
    <cellStyle name="Input 10" xfId="193" xr:uid="{00000000-0005-0000-0000-0000C0000000}"/>
    <cellStyle name="Input 11" xfId="194" xr:uid="{00000000-0005-0000-0000-0000C1000000}"/>
    <cellStyle name="Input 12" xfId="195" xr:uid="{00000000-0005-0000-0000-0000C2000000}"/>
    <cellStyle name="Input 13" xfId="196" xr:uid="{00000000-0005-0000-0000-0000C3000000}"/>
    <cellStyle name="Input 14" xfId="197" xr:uid="{00000000-0005-0000-0000-0000C4000000}"/>
    <cellStyle name="Input 2" xfId="198" xr:uid="{00000000-0005-0000-0000-0000C5000000}"/>
    <cellStyle name="Input 3" xfId="199" xr:uid="{00000000-0005-0000-0000-0000C6000000}"/>
    <cellStyle name="Input 4" xfId="200" xr:uid="{00000000-0005-0000-0000-0000C7000000}"/>
    <cellStyle name="Input 5" xfId="201" xr:uid="{00000000-0005-0000-0000-0000C8000000}"/>
    <cellStyle name="Input 6" xfId="202" xr:uid="{00000000-0005-0000-0000-0000C9000000}"/>
    <cellStyle name="Input 7" xfId="203" xr:uid="{00000000-0005-0000-0000-0000CA000000}"/>
    <cellStyle name="Input 8" xfId="204" xr:uid="{00000000-0005-0000-0000-0000CB000000}"/>
    <cellStyle name="Input 9" xfId="205" xr:uid="{00000000-0005-0000-0000-0000CC000000}"/>
    <cellStyle name="Lines" xfId="206" xr:uid="{00000000-0005-0000-0000-0000CD000000}"/>
    <cellStyle name="Lines 2" xfId="207" xr:uid="{00000000-0005-0000-0000-0000CE000000}"/>
    <cellStyle name="Linked Cell" xfId="208" builtinId="24" customBuiltin="1"/>
    <cellStyle name="Linked Cell 2" xfId="209" xr:uid="{00000000-0005-0000-0000-0000D0000000}"/>
    <cellStyle name="Linked Cell 3" xfId="210" xr:uid="{00000000-0005-0000-0000-0000D1000000}"/>
    <cellStyle name="MEM SSN" xfId="211" xr:uid="{00000000-0005-0000-0000-0000D2000000}"/>
    <cellStyle name="MEM SSN 2" xfId="212" xr:uid="{00000000-0005-0000-0000-0000D3000000}"/>
    <cellStyle name="Mine" xfId="213" xr:uid="{00000000-0005-0000-0000-0000D4000000}"/>
    <cellStyle name="mmm-yy" xfId="214" xr:uid="{00000000-0005-0000-0000-0000D5000000}"/>
    <cellStyle name="Monétaire [0]_pldt" xfId="215" xr:uid="{00000000-0005-0000-0000-0000D6000000}"/>
    <cellStyle name="Monétaire_pldt" xfId="216" xr:uid="{00000000-0005-0000-0000-0000D7000000}"/>
    <cellStyle name="Neutral" xfId="217" builtinId="28" customBuiltin="1"/>
    <cellStyle name="Neutral 2" xfId="218" xr:uid="{00000000-0005-0000-0000-0000D9000000}"/>
    <cellStyle name="Neutral 3" xfId="219" xr:uid="{00000000-0005-0000-0000-0000DA000000}"/>
    <cellStyle name="New" xfId="220" xr:uid="{00000000-0005-0000-0000-0000DB000000}"/>
    <cellStyle name="No Border" xfId="221" xr:uid="{00000000-0005-0000-0000-0000DC000000}"/>
    <cellStyle name="no dec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1" xfId="225" xr:uid="{00000000-0005-0000-0000-0000E1000000}"/>
    <cellStyle name="Normal 12" xfId="226" xr:uid="{00000000-0005-0000-0000-0000E2000000}"/>
    <cellStyle name="Normal 13" xfId="227" xr:uid="{00000000-0005-0000-0000-0000E3000000}"/>
    <cellStyle name="Normal 14" xfId="228" xr:uid="{00000000-0005-0000-0000-0000E4000000}"/>
    <cellStyle name="Normal 15" xfId="229" xr:uid="{00000000-0005-0000-0000-0000E5000000}"/>
    <cellStyle name="Normal 16" xfId="230" xr:uid="{00000000-0005-0000-0000-0000E6000000}"/>
    <cellStyle name="Normal 17" xfId="231" xr:uid="{00000000-0005-0000-0000-0000E7000000}"/>
    <cellStyle name="Normal 18" xfId="232" xr:uid="{00000000-0005-0000-0000-0000E8000000}"/>
    <cellStyle name="Normal 18 2" xfId="233" xr:uid="{00000000-0005-0000-0000-0000E9000000}"/>
    <cellStyle name="Normal 19" xfId="234" xr:uid="{00000000-0005-0000-0000-0000EA000000}"/>
    <cellStyle name="Normal 2" xfId="235" xr:uid="{00000000-0005-0000-0000-0000EB000000}"/>
    <cellStyle name="Normal 2 2" xfId="236" xr:uid="{00000000-0005-0000-0000-0000EC000000}"/>
    <cellStyle name="Normal 2 2 2" xfId="237" xr:uid="{00000000-0005-0000-0000-0000ED000000}"/>
    <cellStyle name="Normal 20" xfId="238" xr:uid="{00000000-0005-0000-0000-0000EE000000}"/>
    <cellStyle name="Normal 3" xfId="239" xr:uid="{00000000-0005-0000-0000-0000EF000000}"/>
    <cellStyle name="Normal 3 2" xfId="240" xr:uid="{00000000-0005-0000-0000-0000F0000000}"/>
    <cellStyle name="Normal 3 2 2" xfId="241" xr:uid="{00000000-0005-0000-0000-0000F1000000}"/>
    <cellStyle name="Normal 3 2 3" xfId="242" xr:uid="{00000000-0005-0000-0000-0000F2000000}"/>
    <cellStyle name="Normal 3 3" xfId="243" xr:uid="{00000000-0005-0000-0000-0000F3000000}"/>
    <cellStyle name="Normal 4" xfId="244" xr:uid="{00000000-0005-0000-0000-0000F4000000}"/>
    <cellStyle name="Normal 4 2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rmal CEN" xfId="252" xr:uid="{00000000-0005-0000-0000-0000FC000000}"/>
    <cellStyle name="Normal CEN 2" xfId="253" xr:uid="{00000000-0005-0000-0000-0000FD000000}"/>
    <cellStyle name="Normal Centered" xfId="254" xr:uid="{00000000-0005-0000-0000-0000FE000000}"/>
    <cellStyle name="Normal Centered 2" xfId="255" xr:uid="{00000000-0005-0000-0000-0000FF000000}"/>
    <cellStyle name="NORMAL CTR" xfId="256" xr:uid="{00000000-0005-0000-0000-000000010000}"/>
    <cellStyle name="Normal_2002 AREA LOADS FOR JNT TARIFF" xfId="257" xr:uid="{00000000-0005-0000-0000-000001010000}"/>
    <cellStyle name="Normal_2002 AREA LOADS FOR JNT TARIFF_CUS AC LOADS" xfId="258" xr:uid="{00000000-0005-0000-0000-000002010000}"/>
    <cellStyle name="Normal_CU AC Rate Design" xfId="259" xr:uid="{00000000-0005-0000-0000-000003010000}"/>
    <cellStyle name="Normal_CU AC Rate Design_CUS AC LOADS" xfId="260" xr:uid="{00000000-0005-0000-0000-000004010000}"/>
    <cellStyle name="Normal_CUS AC LOADS" xfId="261" xr:uid="{00000000-0005-0000-0000-000005010000}"/>
    <cellStyle name="Normal_Sheet2" xfId="262" xr:uid="{00000000-0005-0000-0000-000006010000}"/>
    <cellStyle name="Normal_TopSheet Type Ancillaries Worksheet-Updated 81903" xfId="263" xr:uid="{00000000-0005-0000-0000-000007010000}"/>
    <cellStyle name="Note" xfId="264" builtinId="10" customBuiltin="1"/>
    <cellStyle name="Note 2" xfId="265" xr:uid="{00000000-0005-0000-0000-000009010000}"/>
    <cellStyle name="Note 2 2" xfId="266" xr:uid="{00000000-0005-0000-0000-00000A010000}"/>
    <cellStyle name="Note 3" xfId="267" xr:uid="{00000000-0005-0000-0000-00000B010000}"/>
    <cellStyle name="nUMBER" xfId="268" xr:uid="{00000000-0005-0000-0000-00000C010000}"/>
    <cellStyle name="Output" xfId="269" builtinId="21" customBuiltin="1"/>
    <cellStyle name="Output 2" xfId="270" xr:uid="{00000000-0005-0000-0000-00000E010000}"/>
    <cellStyle name="Output 3" xfId="271" xr:uid="{00000000-0005-0000-0000-00000F010000}"/>
    <cellStyle name="Percent" xfId="272" builtinId="5"/>
    <cellStyle name="Percent [2]" xfId="273" xr:uid="{00000000-0005-0000-0000-000011010000}"/>
    <cellStyle name="Percent 10" xfId="274" xr:uid="{00000000-0005-0000-0000-000012010000}"/>
    <cellStyle name="Percent 11" xfId="275" xr:uid="{00000000-0005-0000-0000-000013010000}"/>
    <cellStyle name="Percent 12" xfId="276" xr:uid="{00000000-0005-0000-0000-000014010000}"/>
    <cellStyle name="Percent 13" xfId="277" xr:uid="{00000000-0005-0000-0000-000015010000}"/>
    <cellStyle name="Percent 14" xfId="278" xr:uid="{00000000-0005-0000-0000-000016010000}"/>
    <cellStyle name="Percent 14 2" xfId="279" xr:uid="{00000000-0005-0000-0000-000017010000}"/>
    <cellStyle name="Percent 15" xfId="280" xr:uid="{00000000-0005-0000-0000-000018010000}"/>
    <cellStyle name="Percent 16" xfId="281" xr:uid="{00000000-0005-0000-0000-000019010000}"/>
    <cellStyle name="Percent 17" xfId="282" xr:uid="{00000000-0005-0000-0000-00001A010000}"/>
    <cellStyle name="Percent 2" xfId="283" xr:uid="{00000000-0005-0000-0000-00001B010000}"/>
    <cellStyle name="Percent 2 2" xfId="284" xr:uid="{00000000-0005-0000-0000-00001C010000}"/>
    <cellStyle name="Percent 3" xfId="285" xr:uid="{00000000-0005-0000-0000-00001D010000}"/>
    <cellStyle name="Percent 3 2" xfId="286" xr:uid="{00000000-0005-0000-0000-00001E010000}"/>
    <cellStyle name="Percent 4" xfId="287" xr:uid="{00000000-0005-0000-0000-00001F010000}"/>
    <cellStyle name="Percent 5" xfId="288" xr:uid="{00000000-0005-0000-0000-000020010000}"/>
    <cellStyle name="Percent 6" xfId="289" xr:uid="{00000000-0005-0000-0000-000021010000}"/>
    <cellStyle name="Percent 7" xfId="290" xr:uid="{00000000-0005-0000-0000-000022010000}"/>
    <cellStyle name="Percent 8" xfId="291" xr:uid="{00000000-0005-0000-0000-000023010000}"/>
    <cellStyle name="Percent 9" xfId="292" xr:uid="{00000000-0005-0000-0000-000024010000}"/>
    <cellStyle name="PSChar" xfId="293" xr:uid="{00000000-0005-0000-0000-000025010000}"/>
    <cellStyle name="PSDate" xfId="294" xr:uid="{00000000-0005-0000-0000-000026010000}"/>
    <cellStyle name="PSDec" xfId="295" xr:uid="{00000000-0005-0000-0000-000027010000}"/>
    <cellStyle name="PSHeading" xfId="296" xr:uid="{00000000-0005-0000-0000-000028010000}"/>
    <cellStyle name="PSInt" xfId="297" xr:uid="{00000000-0005-0000-0000-000029010000}"/>
    <cellStyle name="PSSpacer" xfId="298" xr:uid="{00000000-0005-0000-0000-00002A010000}"/>
    <cellStyle name="R00A" xfId="299" xr:uid="{00000000-0005-0000-0000-00002B010000}"/>
    <cellStyle name="R00A 2" xfId="300" xr:uid="{00000000-0005-0000-0000-00002C010000}"/>
    <cellStyle name="R00B" xfId="301" xr:uid="{00000000-0005-0000-0000-00002D010000}"/>
    <cellStyle name="R00L" xfId="302" xr:uid="{00000000-0005-0000-0000-00002E010000}"/>
    <cellStyle name="R00L 2" xfId="303" xr:uid="{00000000-0005-0000-0000-00002F010000}"/>
    <cellStyle name="R01A" xfId="304" xr:uid="{00000000-0005-0000-0000-000030010000}"/>
    <cellStyle name="R01A 2" xfId="305" xr:uid="{00000000-0005-0000-0000-000031010000}"/>
    <cellStyle name="R01B" xfId="306" xr:uid="{00000000-0005-0000-0000-000032010000}"/>
    <cellStyle name="R01H" xfId="307" xr:uid="{00000000-0005-0000-0000-000033010000}"/>
    <cellStyle name="R01L" xfId="308" xr:uid="{00000000-0005-0000-0000-000034010000}"/>
    <cellStyle name="R01L 2" xfId="309" xr:uid="{00000000-0005-0000-0000-000035010000}"/>
    <cellStyle name="R02A" xfId="310" xr:uid="{00000000-0005-0000-0000-000036010000}"/>
    <cellStyle name="R02A 2" xfId="311" xr:uid="{00000000-0005-0000-0000-000037010000}"/>
    <cellStyle name="R02B" xfId="312" xr:uid="{00000000-0005-0000-0000-000038010000}"/>
    <cellStyle name="R02H" xfId="313" xr:uid="{00000000-0005-0000-0000-000039010000}"/>
    <cellStyle name="R02L" xfId="314" xr:uid="{00000000-0005-0000-0000-00003A010000}"/>
    <cellStyle name="R03A" xfId="315" xr:uid="{00000000-0005-0000-0000-00003B010000}"/>
    <cellStyle name="R03A 2" xfId="316" xr:uid="{00000000-0005-0000-0000-00003C010000}"/>
    <cellStyle name="R03B" xfId="317" xr:uid="{00000000-0005-0000-0000-00003D010000}"/>
    <cellStyle name="R03H" xfId="318" xr:uid="{00000000-0005-0000-0000-00003E010000}"/>
    <cellStyle name="R03L" xfId="319" xr:uid="{00000000-0005-0000-0000-00003F010000}"/>
    <cellStyle name="R03L 2" xfId="320" xr:uid="{00000000-0005-0000-0000-000040010000}"/>
    <cellStyle name="R04A" xfId="321" xr:uid="{00000000-0005-0000-0000-000041010000}"/>
    <cellStyle name="R04A 2" xfId="322" xr:uid="{00000000-0005-0000-0000-000042010000}"/>
    <cellStyle name="R04B" xfId="323" xr:uid="{00000000-0005-0000-0000-000043010000}"/>
    <cellStyle name="R04H" xfId="324" xr:uid="{00000000-0005-0000-0000-000044010000}"/>
    <cellStyle name="R04L" xfId="325" xr:uid="{00000000-0005-0000-0000-000045010000}"/>
    <cellStyle name="R04L 2" xfId="326" xr:uid="{00000000-0005-0000-0000-000046010000}"/>
    <cellStyle name="R05A" xfId="327" xr:uid="{00000000-0005-0000-0000-000047010000}"/>
    <cellStyle name="R05A 2" xfId="328" xr:uid="{00000000-0005-0000-0000-000048010000}"/>
    <cellStyle name="R05B" xfId="329" xr:uid="{00000000-0005-0000-0000-000049010000}"/>
    <cellStyle name="R05H" xfId="330" xr:uid="{00000000-0005-0000-0000-00004A010000}"/>
    <cellStyle name="R05L" xfId="331" xr:uid="{00000000-0005-0000-0000-00004B010000}"/>
    <cellStyle name="R05L 2" xfId="332" xr:uid="{00000000-0005-0000-0000-00004C010000}"/>
    <cellStyle name="R06A" xfId="333" xr:uid="{00000000-0005-0000-0000-00004D010000}"/>
    <cellStyle name="R06B" xfId="334" xr:uid="{00000000-0005-0000-0000-00004E010000}"/>
    <cellStyle name="R06H" xfId="335" xr:uid="{00000000-0005-0000-0000-00004F010000}"/>
    <cellStyle name="R06L" xfId="336" xr:uid="{00000000-0005-0000-0000-000050010000}"/>
    <cellStyle name="R07A" xfId="337" xr:uid="{00000000-0005-0000-0000-000051010000}"/>
    <cellStyle name="R07B" xfId="338" xr:uid="{00000000-0005-0000-0000-000052010000}"/>
    <cellStyle name="R07H" xfId="339" xr:uid="{00000000-0005-0000-0000-000053010000}"/>
    <cellStyle name="R07L" xfId="340" xr:uid="{00000000-0005-0000-0000-000054010000}"/>
    <cellStyle name="Resource Detail" xfId="341" xr:uid="{00000000-0005-0000-0000-000055010000}"/>
    <cellStyle name="Shade" xfId="342" xr:uid="{00000000-0005-0000-0000-000056010000}"/>
    <cellStyle name="single acct" xfId="343" xr:uid="{00000000-0005-0000-0000-000057010000}"/>
    <cellStyle name="Single Border" xfId="344" xr:uid="{00000000-0005-0000-0000-000058010000}"/>
    <cellStyle name="Small Page Heading" xfId="345" xr:uid="{00000000-0005-0000-0000-000059010000}"/>
    <cellStyle name="ssn" xfId="346" xr:uid="{00000000-0005-0000-0000-00005A010000}"/>
    <cellStyle name="ssn 2" xfId="347" xr:uid="{00000000-0005-0000-0000-00005B010000}"/>
    <cellStyle name="Style 1" xfId="348" xr:uid="{00000000-0005-0000-0000-00005C010000}"/>
    <cellStyle name="Style 2" xfId="349" xr:uid="{00000000-0005-0000-0000-00005D010000}"/>
    <cellStyle name="Style 27" xfId="350" xr:uid="{00000000-0005-0000-0000-00005E010000}"/>
    <cellStyle name="Style 28" xfId="351" xr:uid="{00000000-0005-0000-0000-00005F010000}"/>
    <cellStyle name="Table Sub Heading" xfId="352" xr:uid="{00000000-0005-0000-0000-000060010000}"/>
    <cellStyle name="Table Title" xfId="353" xr:uid="{00000000-0005-0000-0000-000061010000}"/>
    <cellStyle name="Table Units" xfId="354" xr:uid="{00000000-0005-0000-0000-000062010000}"/>
    <cellStyle name="Theirs" xfId="355" xr:uid="{00000000-0005-0000-0000-000063010000}"/>
    <cellStyle name="Times New Roman" xfId="356" xr:uid="{00000000-0005-0000-0000-000064010000}"/>
    <cellStyle name="Title" xfId="357" builtinId="15" customBuiltin="1"/>
    <cellStyle name="Title 2" xfId="358" xr:uid="{00000000-0005-0000-0000-000066010000}"/>
    <cellStyle name="Title 3" xfId="359" xr:uid="{00000000-0005-0000-0000-000067010000}"/>
    <cellStyle name="Total" xfId="360" builtinId="25" customBuiltin="1"/>
    <cellStyle name="Total 2" xfId="361" xr:uid="{00000000-0005-0000-0000-000069010000}"/>
    <cellStyle name="Total 3" xfId="362" xr:uid="{00000000-0005-0000-0000-00006A010000}"/>
    <cellStyle name="Unprot" xfId="363" xr:uid="{00000000-0005-0000-0000-00006B010000}"/>
    <cellStyle name="Unprot$" xfId="364" xr:uid="{00000000-0005-0000-0000-00006C010000}"/>
    <cellStyle name="Unprotect" xfId="365" xr:uid="{00000000-0005-0000-0000-00006D010000}"/>
    <cellStyle name="Warning Text" xfId="366" builtinId="11" customBuiltin="1"/>
    <cellStyle name="Warning Text 2" xfId="367" xr:uid="{00000000-0005-0000-0000-00006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1"/>
  <sheetViews>
    <sheetView workbookViewId="0">
      <selection activeCell="D40" sqref="D40"/>
    </sheetView>
  </sheetViews>
  <sheetFormatPr defaultRowHeight="13.2"/>
  <cols>
    <col min="1" max="1" width="5" customWidth="1"/>
    <col min="2" max="2" width="14.109375" customWidth="1"/>
    <col min="4" max="4" width="11.33203125" bestFit="1" customWidth="1"/>
    <col min="7" max="7" width="11.109375" customWidth="1"/>
    <col min="8" max="8" width="11.44140625" customWidth="1"/>
    <col min="9" max="9" width="11.109375" customWidth="1"/>
  </cols>
  <sheetData>
    <row r="1" spans="1:10">
      <c r="A1" s="71" t="s">
        <v>1</v>
      </c>
    </row>
    <row r="2" spans="1:10">
      <c r="A2" s="71" t="s">
        <v>2</v>
      </c>
      <c r="I2" s="92"/>
      <c r="J2" s="2"/>
    </row>
    <row r="3" spans="1:10">
      <c r="A3" s="71" t="s">
        <v>3</v>
      </c>
      <c r="H3" s="88"/>
      <c r="I3" s="93"/>
    </row>
    <row r="7" spans="1:10">
      <c r="A7" s="82" t="s">
        <v>32</v>
      </c>
    </row>
    <row r="8" spans="1:10">
      <c r="A8" s="78" t="s">
        <v>33</v>
      </c>
    </row>
    <row r="9" spans="1:10">
      <c r="A9" s="81">
        <v>1</v>
      </c>
      <c r="B9" s="5" t="s">
        <v>63</v>
      </c>
    </row>
    <row r="10" spans="1:10">
      <c r="A10" s="81"/>
    </row>
    <row r="11" spans="1:10">
      <c r="A11" s="81">
        <v>2</v>
      </c>
      <c r="B11" s="5" t="s">
        <v>71</v>
      </c>
    </row>
    <row r="12" spans="1:10">
      <c r="A12" s="81">
        <v>3</v>
      </c>
      <c r="B12" s="5" t="s">
        <v>79</v>
      </c>
    </row>
    <row r="13" spans="1:10">
      <c r="A13" s="81">
        <v>4</v>
      </c>
      <c r="B13" s="5" t="s">
        <v>72</v>
      </c>
    </row>
    <row r="14" spans="1:10">
      <c r="A14" s="81">
        <v>5</v>
      </c>
      <c r="B14" s="5" t="s">
        <v>73</v>
      </c>
    </row>
    <row r="15" spans="1:10">
      <c r="A15" s="81">
        <v>6</v>
      </c>
      <c r="B15" s="5" t="s">
        <v>74</v>
      </c>
    </row>
    <row r="16" spans="1:10">
      <c r="A16" s="81">
        <v>7</v>
      </c>
      <c r="B16" s="5" t="s">
        <v>75</v>
      </c>
    </row>
    <row r="17" spans="1:10">
      <c r="A17" s="81">
        <v>8</v>
      </c>
      <c r="B17" s="5" t="s">
        <v>76</v>
      </c>
    </row>
    <row r="18" spans="1:10">
      <c r="A18" s="81">
        <v>9</v>
      </c>
      <c r="B18" s="5" t="s">
        <v>80</v>
      </c>
    </row>
    <row r="19" spans="1:10">
      <c r="A19" s="81">
        <v>10</v>
      </c>
      <c r="B19" s="5" t="s">
        <v>78</v>
      </c>
    </row>
    <row r="20" spans="1:10">
      <c r="A20" s="81"/>
      <c r="B20" s="5"/>
    </row>
    <row r="21" spans="1:10">
      <c r="A21" s="81">
        <v>11</v>
      </c>
      <c r="B21" s="145" t="s">
        <v>91</v>
      </c>
      <c r="C21" s="146"/>
      <c r="D21" s="146"/>
      <c r="E21" s="146"/>
      <c r="F21" s="146"/>
      <c r="G21" s="146"/>
      <c r="H21" s="146"/>
    </row>
    <row r="22" spans="1:10" ht="39.6">
      <c r="A22" s="81">
        <v>12</v>
      </c>
      <c r="B22" s="61" t="s">
        <v>41</v>
      </c>
      <c r="C22" s="144" t="s">
        <v>42</v>
      </c>
      <c r="D22" s="144"/>
      <c r="E22" s="144" t="s">
        <v>43</v>
      </c>
      <c r="F22" s="144"/>
      <c r="G22" s="64" t="s">
        <v>44</v>
      </c>
      <c r="H22" s="64" t="s">
        <v>45</v>
      </c>
      <c r="I22" s="64" t="s">
        <v>82</v>
      </c>
    </row>
    <row r="23" spans="1:10">
      <c r="A23" s="81">
        <v>13</v>
      </c>
      <c r="B23" s="60"/>
      <c r="C23" s="59" t="s">
        <v>46</v>
      </c>
      <c r="D23" s="59" t="s">
        <v>47</v>
      </c>
      <c r="E23" s="59" t="s">
        <v>46</v>
      </c>
      <c r="F23" s="59" t="s">
        <v>47</v>
      </c>
      <c r="G23" s="60"/>
      <c r="H23" s="60"/>
      <c r="I23" s="60"/>
    </row>
    <row r="24" spans="1:10">
      <c r="A24" s="81">
        <v>14</v>
      </c>
      <c r="B24" s="62" t="s">
        <v>48</v>
      </c>
      <c r="C24" s="63">
        <f>ROUND('Sch. 2 - BHP'!H31,5)</f>
        <v>3.5E-4</v>
      </c>
      <c r="D24" s="63">
        <f>ROUND('Sch. 2 - BHP'!H30,5)</f>
        <v>2.0000000000000001E-4</v>
      </c>
      <c r="E24" s="84">
        <f>ROUND('Sch. 2 - BHP'!H28,4)</f>
        <v>5.4999999999999997E-3</v>
      </c>
      <c r="F24" s="84">
        <f>ROUND('Sch. 2 - BHP'!H27,4)</f>
        <v>4.7000000000000002E-3</v>
      </c>
      <c r="G24" s="84">
        <f>ROUND('Sch. 2 - BHP'!H25,4)</f>
        <v>3.3099999999999997E-2</v>
      </c>
      <c r="H24" s="84">
        <f>ROUND('Sch. 2 - BHP'!H23,4)</f>
        <v>0.14360000000000001</v>
      </c>
      <c r="I24" s="84">
        <f>ROUND(+'Sch. 2 - BHP'!H21,4)</f>
        <v>1.7225999999999999</v>
      </c>
      <c r="J24" s="65"/>
    </row>
    <row r="25" spans="1:10">
      <c r="A25" s="81">
        <v>15</v>
      </c>
      <c r="B25" s="62" t="s">
        <v>49</v>
      </c>
      <c r="C25" s="63">
        <f>ROUND('Sch. 2 - Gillette'!H31,5)</f>
        <v>6.0000000000000002E-5</v>
      </c>
      <c r="D25" s="63">
        <f>ROUND('Sch. 2 - Gillette'!H30,5)</f>
        <v>4.0000000000000003E-5</v>
      </c>
      <c r="E25" s="84">
        <f>ROUND('Sch. 2 - Gillette'!H28,4)</f>
        <v>1E-3</v>
      </c>
      <c r="F25" s="84">
        <f>ROUND('Sch. 2 - Gillette'!H27,4)</f>
        <v>8.0000000000000004E-4</v>
      </c>
      <c r="G25" s="84">
        <f>ROUND('Sch. 2 - Gillette'!H25,4)</f>
        <v>5.8999999999999999E-3</v>
      </c>
      <c r="H25" s="84">
        <f>ROUND('Sch. 2 - Gillette'!H23,4)</f>
        <v>2.5600000000000001E-2</v>
      </c>
      <c r="I25" s="84">
        <f>ROUND(+'Sch. 2 - Gillette'!H21,4)</f>
        <v>0.3075</v>
      </c>
    </row>
    <row r="26" spans="1:10">
      <c r="A26" s="81">
        <v>16</v>
      </c>
      <c r="B26" s="74" t="s">
        <v>50</v>
      </c>
      <c r="C26" s="73">
        <f>ROUND('Sch. 2 - CLFP'!H31,5)</f>
        <v>1.2E-4</v>
      </c>
      <c r="D26" s="73">
        <f>ROUND('Sch. 2 - CLFP'!H30,5)</f>
        <v>6.9999999999999994E-5</v>
      </c>
      <c r="E26" s="85">
        <f>ROUND('Sch. 2 - CLFP'!H28,4)</f>
        <v>2E-3</v>
      </c>
      <c r="F26" s="85">
        <f>ROUND('Sch. 2 - CLFP'!H27,4)</f>
        <v>1.6999999999999999E-3</v>
      </c>
      <c r="G26" s="85">
        <f>ROUND('Sch. 2 - CLFP'!H25,4)</f>
        <v>1.2E-2</v>
      </c>
      <c r="H26" s="85">
        <f>ROUND('Sch. 2 - CLFP'!H23,4)</f>
        <v>5.1999999999999998E-2</v>
      </c>
      <c r="I26" s="85">
        <f>ROUND(+'Sch. 2 - CLFP'!H21,4)</f>
        <v>0.62370000000000003</v>
      </c>
    </row>
    <row r="27" spans="1:10">
      <c r="A27" s="81">
        <v>17</v>
      </c>
      <c r="B27" s="74" t="s">
        <v>77</v>
      </c>
      <c r="C27" s="73">
        <f>ROUND('Sch. 2 - BHW'!H31,5)</f>
        <v>5.0000000000000002E-5</v>
      </c>
      <c r="D27" s="73">
        <f>ROUND('Sch. 2 - BHW'!H30,5)</f>
        <v>3.0000000000000001E-5</v>
      </c>
      <c r="E27" s="85">
        <f>ROUND('Sch. 2 - BHW'!H28,4)</f>
        <v>8.9999999999999998E-4</v>
      </c>
      <c r="F27" s="85">
        <f>ROUND('Sch. 2 - BHW'!H27,4)</f>
        <v>6.9999999999999999E-4</v>
      </c>
      <c r="G27" s="85">
        <f>ROUND('Sch. 2 - BHW'!H25,4)</f>
        <v>5.1999999999999998E-3</v>
      </c>
      <c r="H27" s="85">
        <f>ROUND('Sch. 2 - BHW'!H23,4)</f>
        <v>2.2499999999999999E-2</v>
      </c>
      <c r="I27" s="85">
        <f>ROUND(+'Sch. 2 - BHW'!H21,4)</f>
        <v>0.2702</v>
      </c>
    </row>
    <row r="28" spans="1:10">
      <c r="A28" s="81">
        <v>18</v>
      </c>
      <c r="B28" s="74" t="s">
        <v>69</v>
      </c>
      <c r="C28" s="73">
        <f>ROUND('Sch. 2 - Basin'!H31,5)</f>
        <v>2.2000000000000001E-4</v>
      </c>
      <c r="D28" s="73">
        <f>ROUND('Sch. 2 - Basin'!H30,5)</f>
        <v>1.2E-4</v>
      </c>
      <c r="E28" s="85">
        <f>ROUND('Sch. 2 - Basin'!H28,4)</f>
        <v>3.3999999999999998E-3</v>
      </c>
      <c r="F28" s="85">
        <f>ROUND('Sch. 2 - Basin'!H27,4)</f>
        <v>2.8999999999999998E-3</v>
      </c>
      <c r="G28" s="85">
        <f>ROUND('Sch. 2 - Basin'!H25,4)</f>
        <v>2.06E-2</v>
      </c>
      <c r="H28" s="85">
        <f>ROUND('Sch. 2 - Basin'!H23,4)</f>
        <v>8.9499999999999996E-2</v>
      </c>
      <c r="I28" s="85">
        <f>ROUND(+'Sch. 2 - Basin'!H21,4)</f>
        <v>1.0737000000000001</v>
      </c>
    </row>
    <row r="29" spans="1:10">
      <c r="A29" s="81">
        <v>19</v>
      </c>
      <c r="B29" s="74" t="s">
        <v>70</v>
      </c>
      <c r="C29" s="73">
        <f>ROUND('Sch. 2 - WMPA'!H31,5)</f>
        <v>1.0000000000000001E-5</v>
      </c>
      <c r="D29" s="73">
        <f>ROUND('Sch. 2 - WMPA'!H30,5)</f>
        <v>1.0000000000000001E-5</v>
      </c>
      <c r="E29" s="85">
        <f>ROUND('Sch. 2 - WMPA'!H28,4)</f>
        <v>2.0000000000000001E-4</v>
      </c>
      <c r="F29" s="85">
        <f>ROUND('Sch. 2 - WMPA'!H27,4)</f>
        <v>2.0000000000000001E-4</v>
      </c>
      <c r="G29" s="85">
        <f>ROUND('Sch. 2 - WMPA'!H25,4)</f>
        <v>1.2999999999999999E-3</v>
      </c>
      <c r="H29" s="85">
        <f>ROUND('Sch. 2 - WMPA'!H23,4)</f>
        <v>5.7999999999999996E-3</v>
      </c>
      <c r="I29" s="85">
        <f>ROUND(+'Sch. 2 - WMPA'!H21,4)</f>
        <v>6.93E-2</v>
      </c>
    </row>
    <row r="30" spans="1:10">
      <c r="A30" s="81">
        <v>20</v>
      </c>
      <c r="B30" s="66" t="s">
        <v>51</v>
      </c>
      <c r="C30" s="67">
        <f t="shared" ref="C30:H30" si="0">SUM(C24:C29)</f>
        <v>8.1000000000000006E-4</v>
      </c>
      <c r="D30" s="67">
        <f t="shared" si="0"/>
        <v>4.7000000000000004E-4</v>
      </c>
      <c r="E30" s="86">
        <f t="shared" si="0"/>
        <v>1.3000000000000001E-2</v>
      </c>
      <c r="F30" s="86">
        <f t="shared" si="0"/>
        <v>1.1000000000000001E-2</v>
      </c>
      <c r="G30" s="86">
        <f t="shared" si="0"/>
        <v>7.8100000000000003E-2</v>
      </c>
      <c r="H30" s="86">
        <f t="shared" si="0"/>
        <v>0.33899999999999997</v>
      </c>
      <c r="I30" s="86">
        <f>SUM(I24:I29)</f>
        <v>4.0670000000000002</v>
      </c>
    </row>
    <row r="31" spans="1:10">
      <c r="A31" s="81">
        <v>21</v>
      </c>
      <c r="B31" s="141" t="s">
        <v>94</v>
      </c>
      <c r="C31" s="79"/>
      <c r="D31" s="80">
        <f>'CUS AC LOADS'!J24*1000</f>
        <v>963666.66666666663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4"/>
  <sheetViews>
    <sheetView zoomScaleNormal="100" workbookViewId="0">
      <selection activeCell="B19" sqref="B19"/>
    </sheetView>
  </sheetViews>
  <sheetFormatPr defaultColWidth="9.109375" defaultRowHeight="13.2"/>
  <cols>
    <col min="1" max="1" width="7.6640625" style="6" customWidth="1"/>
    <col min="2" max="5" width="9.109375" style="6"/>
    <col min="6" max="6" width="10.44140625" style="6" customWidth="1"/>
    <col min="7" max="7" width="12.44140625" style="6" customWidth="1"/>
    <col min="8" max="8" width="11.109375" style="6" bestFit="1" customWidth="1"/>
    <col min="9" max="9" width="29.5546875" style="49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89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2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38">
        <f>A10+1</f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38">
        <f>A11+1</f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38">
        <f>A12+1</f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38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38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70" t="s">
        <v>59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142" t="s">
        <v>95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1.7225999999999999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0.14360000000000001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3.3099999999999997E-2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4.7000000000000002E-3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5.4999999999999997E-3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2.0000000000000001E-4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3.5E-4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4"/>
  <sheetViews>
    <sheetView zoomScaleNormal="100" workbookViewId="0">
      <selection activeCell="H31" sqref="H31"/>
    </sheetView>
  </sheetViews>
  <sheetFormatPr defaultColWidth="9.109375" defaultRowHeight="13.2"/>
  <cols>
    <col min="1" max="1" width="7.6640625" style="6" customWidth="1"/>
    <col min="2" max="5" width="9.109375" style="6"/>
    <col min="6" max="6" width="11.109375" style="6" customWidth="1"/>
    <col min="7" max="7" width="11.332031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70" t="s">
        <v>58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0.3075</v>
      </c>
      <c r="I21" s="23" t="s">
        <v>83</v>
      </c>
      <c r="J21" s="48"/>
      <c r="K21" s="27"/>
      <c r="L21" s="7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2.5600000000000001E-2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83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5.8999999999999999E-3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83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8.0000000000000004E-4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1E-3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4.0000000000000003E-5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6.0000000000000002E-5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4"/>
  <sheetViews>
    <sheetView tabSelected="1" topLeftCell="A7" zoomScaleNormal="100" workbookViewId="0">
      <selection activeCell="H31" sqref="H31"/>
    </sheetView>
  </sheetViews>
  <sheetFormatPr defaultColWidth="9.109375" defaultRowHeight="13.2"/>
  <cols>
    <col min="1" max="1" width="7.6640625" style="6" customWidth="1"/>
    <col min="2" max="6" width="9.109375" style="6"/>
    <col min="7" max="7" width="12.441406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70" t="s">
        <v>60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0.62370000000000003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5.1999999999999998E-2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1.6999999999999999E-3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6.9999999999999994E-5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topLeftCell="A3" zoomScaleNormal="100" workbookViewId="0">
      <selection activeCell="H33" sqref="H33"/>
    </sheetView>
  </sheetViews>
  <sheetFormatPr defaultColWidth="9.109375" defaultRowHeight="13.2"/>
  <cols>
    <col min="1" max="1" width="7.6640625" style="6" customWidth="1"/>
    <col min="2" max="5" width="9.109375" style="6"/>
    <col min="6" max="6" width="10.109375" style="6" customWidth="1"/>
    <col min="7" max="7" width="11.55468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70" t="s">
        <v>61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0.2702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2.2499999999999999E-2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5.1999999999999998E-3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6.9999999999999999E-4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8.9999999999999998E-4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5.0000000000000002E-5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topLeftCell="A7" zoomScaleNormal="100" workbookViewId="0">
      <selection activeCell="H31" sqref="H31"/>
    </sheetView>
  </sheetViews>
  <sheetFormatPr defaultColWidth="9.109375" defaultRowHeight="13.2"/>
  <cols>
    <col min="1" max="1" width="7.6640625" style="6" customWidth="1"/>
    <col min="2" max="5" width="9.109375" style="6"/>
    <col min="6" max="6" width="10.5546875" style="6" customWidth="1"/>
    <col min="7" max="7" width="11.3320312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70" t="s">
        <v>67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1.0737000000000001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8.9499999999999996E-2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2.06E-2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2.8999999999999998E-3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3.3999999999999998E-3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1.2E-4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2.2000000000000001E-4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topLeftCell="A4" zoomScaleNormal="100" workbookViewId="0">
      <selection activeCell="H27" sqref="H27"/>
    </sheetView>
  </sheetViews>
  <sheetFormatPr defaultColWidth="9.109375" defaultRowHeight="13.2"/>
  <cols>
    <col min="1" max="1" width="7.6640625" style="6" customWidth="1"/>
    <col min="2" max="5" width="9.109375" style="6"/>
    <col min="6" max="6" width="11.44140625" style="6" customWidth="1"/>
    <col min="7" max="7" width="10.886718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70" t="s">
        <v>68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6.93E-2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5.7999999999999996E-3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2.0000000000000001E-4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2.0000000000000001E-4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1.0000000000000001E-5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4"/>
  <sheetViews>
    <sheetView zoomScaleNormal="100" workbookViewId="0">
      <selection activeCell="L27" sqref="L27"/>
    </sheetView>
  </sheetViews>
  <sheetFormatPr defaultColWidth="9.109375" defaultRowHeight="13.2"/>
  <cols>
    <col min="1" max="1" width="7.5546875" style="6" customWidth="1"/>
    <col min="2" max="2" width="11.109375" style="6" customWidth="1"/>
    <col min="3" max="3" width="10.44140625" style="6" customWidth="1"/>
    <col min="4" max="4" width="11" style="6" customWidth="1"/>
    <col min="5" max="5" width="10.88671875" style="6" customWidth="1"/>
    <col min="6" max="6" width="9.109375" style="6"/>
    <col min="7" max="7" width="6.109375" style="6" customWidth="1"/>
    <col min="8" max="8" width="11.109375" style="6" bestFit="1" customWidth="1"/>
    <col min="9" max="9" width="27.88671875" style="49" bestFit="1" customWidth="1"/>
    <col min="10" max="10" width="12.6640625" style="5" bestFit="1" customWidth="1"/>
    <col min="11" max="11" width="11.6640625" style="5" customWidth="1"/>
    <col min="12" max="12" width="10.33203125" style="5" bestFit="1" customWidth="1"/>
    <col min="13" max="16384" width="9.10937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1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8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70" t="s">
        <v>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(2021 Actual Load)</v>
      </c>
      <c r="C19" s="3"/>
      <c r="D19" s="3"/>
      <c r="E19" s="3"/>
      <c r="F19" s="3"/>
      <c r="G19" s="3"/>
      <c r="H19" s="47">
        <f>'CUS AC LOADS'!J24*1000</f>
        <v>963666.66666666663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4.0670999999999999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0.33889999999999998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7.8200000000000006E-2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1.11E-2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1.2999999999999999E-2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4.6000000000000001E-4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8.0999999999999996E-4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L63"/>
  <sheetViews>
    <sheetView topLeftCell="A6" zoomScaleNormal="100" workbookViewId="0">
      <selection activeCell="D11" sqref="D11:J22"/>
    </sheetView>
  </sheetViews>
  <sheetFormatPr defaultRowHeight="13.2"/>
  <cols>
    <col min="2" max="2" width="12.88671875" customWidth="1"/>
    <col min="4" max="7" width="14.33203125" customWidth="1"/>
    <col min="8" max="8" width="15.44140625" customWidth="1"/>
    <col min="9" max="9" width="14.33203125" customWidth="1"/>
    <col min="10" max="10" width="16.33203125" customWidth="1"/>
  </cols>
  <sheetData>
    <row r="1" spans="1:12">
      <c r="A1" s="25" t="s">
        <v>35</v>
      </c>
      <c r="B1" s="13"/>
      <c r="C1" s="13"/>
      <c r="D1" s="13"/>
      <c r="E1" s="13"/>
      <c r="F1" s="13"/>
      <c r="G1" s="13"/>
      <c r="H1" s="13"/>
      <c r="J1" s="94"/>
      <c r="K1" s="14"/>
    </row>
    <row r="2" spans="1:12">
      <c r="A2" s="13"/>
      <c r="B2" s="15"/>
      <c r="C2" s="16"/>
      <c r="D2" s="16"/>
      <c r="E2" s="16"/>
      <c r="F2" s="16"/>
      <c r="G2" s="16"/>
      <c r="H2" s="16"/>
      <c r="J2" s="95"/>
      <c r="K2" s="13"/>
    </row>
    <row r="3" spans="1:12">
      <c r="A3" s="13"/>
      <c r="B3" s="147" t="s">
        <v>34</v>
      </c>
      <c r="C3" s="147"/>
      <c r="D3" s="147"/>
      <c r="E3" s="147"/>
      <c r="F3" s="147"/>
      <c r="G3" s="147"/>
      <c r="H3" s="147"/>
      <c r="I3" s="147"/>
    </row>
    <row r="4" spans="1:12">
      <c r="A4" s="13"/>
      <c r="B4" s="147" t="s">
        <v>8</v>
      </c>
      <c r="C4" s="147"/>
      <c r="D4" s="147"/>
      <c r="E4" s="147"/>
      <c r="F4" s="147"/>
      <c r="G4" s="147"/>
      <c r="H4" s="147"/>
      <c r="I4" s="147"/>
    </row>
    <row r="5" spans="1:12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2" ht="18">
      <c r="A6" s="18" t="s">
        <v>32</v>
      </c>
      <c r="B6" s="55"/>
      <c r="C6" s="56"/>
      <c r="D6" s="148" t="s">
        <v>92</v>
      </c>
      <c r="E6" s="149"/>
      <c r="F6" s="149"/>
      <c r="G6" s="149"/>
      <c r="H6" s="150"/>
      <c r="I6" s="56"/>
      <c r="J6" s="57"/>
      <c r="K6" s="21"/>
    </row>
    <row r="7" spans="1:12" ht="15.6" thickBot="1">
      <c r="A7" s="19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21"/>
    </row>
    <row r="8" spans="1:12" ht="13.5" customHeight="1">
      <c r="A8" s="20">
        <v>1</v>
      </c>
      <c r="B8" s="96"/>
      <c r="C8" s="97"/>
      <c r="D8" s="98" t="s">
        <v>7</v>
      </c>
      <c r="E8" s="99" t="s">
        <v>9</v>
      </c>
      <c r="F8" s="99" t="s">
        <v>10</v>
      </c>
      <c r="G8" s="100" t="s">
        <v>11</v>
      </c>
      <c r="H8" s="98" t="s">
        <v>18</v>
      </c>
      <c r="I8" s="101" t="s">
        <v>39</v>
      </c>
      <c r="J8" s="102" t="s">
        <v>5</v>
      </c>
      <c r="K8" s="21"/>
    </row>
    <row r="9" spans="1:12" ht="13.5" customHeight="1">
      <c r="A9" s="20">
        <f>A8+1</f>
        <v>2</v>
      </c>
      <c r="B9" s="103"/>
      <c r="C9" s="104"/>
      <c r="D9" s="105" t="s">
        <v>5</v>
      </c>
      <c r="E9" s="105" t="s">
        <v>5</v>
      </c>
      <c r="F9" s="105" t="s">
        <v>12</v>
      </c>
      <c r="G9" s="106" t="s">
        <v>13</v>
      </c>
      <c r="H9" s="107" t="s">
        <v>19</v>
      </c>
      <c r="I9" s="108" t="s">
        <v>40</v>
      </c>
      <c r="J9" s="108" t="s">
        <v>15</v>
      </c>
      <c r="K9" s="21"/>
      <c r="L9" s="87"/>
    </row>
    <row r="10" spans="1:12" ht="13.5" customHeight="1" thickBot="1">
      <c r="A10" s="20">
        <f t="shared" ref="A10:A26" si="0">A9+1</f>
        <v>3</v>
      </c>
      <c r="B10" s="109"/>
      <c r="C10" s="110"/>
      <c r="D10" s="111" t="s">
        <v>14</v>
      </c>
      <c r="E10" s="105" t="s">
        <v>14</v>
      </c>
      <c r="F10" s="111" t="s">
        <v>14</v>
      </c>
      <c r="G10" s="112" t="s">
        <v>14</v>
      </c>
      <c r="H10" s="113" t="s">
        <v>14</v>
      </c>
      <c r="I10" s="114" t="s">
        <v>14</v>
      </c>
      <c r="J10" s="114" t="s">
        <v>16</v>
      </c>
      <c r="K10" s="21"/>
    </row>
    <row r="11" spans="1:12" ht="13.5" customHeight="1">
      <c r="A11" s="20">
        <f t="shared" si="0"/>
        <v>4</v>
      </c>
      <c r="B11" s="115" t="s">
        <v>23</v>
      </c>
      <c r="C11" s="116"/>
      <c r="D11" s="117">
        <v>282</v>
      </c>
      <c r="E11" s="117">
        <v>279</v>
      </c>
      <c r="F11" s="118">
        <v>2</v>
      </c>
      <c r="G11" s="117">
        <v>50</v>
      </c>
      <c r="H11" s="100">
        <v>252</v>
      </c>
      <c r="I11" s="99">
        <v>92</v>
      </c>
      <c r="J11" s="119">
        <v>957</v>
      </c>
      <c r="K11" s="21"/>
    </row>
    <row r="12" spans="1:12" ht="13.5" customHeight="1">
      <c r="A12" s="20">
        <f t="shared" si="0"/>
        <v>5</v>
      </c>
      <c r="B12" s="115" t="s">
        <v>24</v>
      </c>
      <c r="C12" s="120"/>
      <c r="D12" s="121">
        <v>324</v>
      </c>
      <c r="E12" s="121">
        <v>310</v>
      </c>
      <c r="F12" s="122">
        <v>3</v>
      </c>
      <c r="G12" s="121">
        <v>61</v>
      </c>
      <c r="H12" s="106">
        <v>252</v>
      </c>
      <c r="I12" s="105">
        <v>91</v>
      </c>
      <c r="J12" s="123">
        <v>1041</v>
      </c>
      <c r="K12" s="21"/>
    </row>
    <row r="13" spans="1:12" ht="15">
      <c r="A13" s="20">
        <f t="shared" si="0"/>
        <v>6</v>
      </c>
      <c r="B13" s="115" t="s">
        <v>25</v>
      </c>
      <c r="C13" s="120"/>
      <c r="D13" s="121">
        <v>290</v>
      </c>
      <c r="E13" s="121">
        <v>224</v>
      </c>
      <c r="F13" s="122">
        <v>2</v>
      </c>
      <c r="G13" s="121">
        <v>43</v>
      </c>
      <c r="H13" s="106">
        <v>252</v>
      </c>
      <c r="I13" s="105">
        <v>85</v>
      </c>
      <c r="J13" s="123">
        <v>896</v>
      </c>
      <c r="K13" s="21"/>
    </row>
    <row r="14" spans="1:12" ht="15">
      <c r="A14" s="20">
        <f t="shared" si="0"/>
        <v>7</v>
      </c>
      <c r="B14" s="115" t="s">
        <v>29</v>
      </c>
      <c r="C14" s="120"/>
      <c r="D14" s="121">
        <v>247</v>
      </c>
      <c r="E14" s="121">
        <v>256</v>
      </c>
      <c r="F14" s="122">
        <v>2</v>
      </c>
      <c r="G14" s="121">
        <v>44</v>
      </c>
      <c r="H14" s="106">
        <v>192</v>
      </c>
      <c r="I14" s="105">
        <v>177</v>
      </c>
      <c r="J14" s="123">
        <v>918</v>
      </c>
      <c r="K14" s="21"/>
    </row>
    <row r="15" spans="1:12" ht="15">
      <c r="A15" s="20">
        <f t="shared" si="0"/>
        <v>8</v>
      </c>
      <c r="B15" s="115" t="s">
        <v>30</v>
      </c>
      <c r="C15" s="120"/>
      <c r="D15" s="121">
        <v>226</v>
      </c>
      <c r="E15" s="121">
        <v>240</v>
      </c>
      <c r="F15" s="122">
        <v>2</v>
      </c>
      <c r="G15" s="121">
        <v>39</v>
      </c>
      <c r="H15" s="106">
        <v>192</v>
      </c>
      <c r="I15" s="105">
        <v>179</v>
      </c>
      <c r="J15" s="123">
        <v>878</v>
      </c>
      <c r="K15" s="21"/>
    </row>
    <row r="16" spans="1:12" ht="15">
      <c r="A16" s="20">
        <f t="shared" si="0"/>
        <v>9</v>
      </c>
      <c r="B16" s="115" t="s">
        <v>31</v>
      </c>
      <c r="C16" s="120"/>
      <c r="D16" s="121">
        <v>359</v>
      </c>
      <c r="E16" s="121">
        <v>251</v>
      </c>
      <c r="F16" s="122">
        <v>3</v>
      </c>
      <c r="G16" s="121">
        <v>75</v>
      </c>
      <c r="H16" s="106">
        <v>192</v>
      </c>
      <c r="I16" s="105">
        <v>169</v>
      </c>
      <c r="J16" s="123">
        <v>1049</v>
      </c>
      <c r="K16" s="21"/>
    </row>
    <row r="17" spans="1:11" ht="15">
      <c r="A17" s="20">
        <f t="shared" si="0"/>
        <v>10</v>
      </c>
      <c r="B17" s="115" t="s">
        <v>26</v>
      </c>
      <c r="C17" s="120"/>
      <c r="D17" s="121">
        <v>356</v>
      </c>
      <c r="E17" s="121">
        <v>251</v>
      </c>
      <c r="F17" s="122">
        <v>2</v>
      </c>
      <c r="G17" s="121">
        <v>68</v>
      </c>
      <c r="H17" s="106">
        <v>192</v>
      </c>
      <c r="I17" s="105">
        <v>171</v>
      </c>
      <c r="J17" s="123">
        <v>1040</v>
      </c>
      <c r="K17" s="21"/>
    </row>
    <row r="18" spans="1:11" ht="15">
      <c r="A18" s="20">
        <f t="shared" si="0"/>
        <v>11</v>
      </c>
      <c r="B18" s="115" t="s">
        <v>20</v>
      </c>
      <c r="C18" s="120"/>
      <c r="D18" s="121">
        <v>339</v>
      </c>
      <c r="E18" s="121">
        <v>259</v>
      </c>
      <c r="F18" s="122">
        <v>2</v>
      </c>
      <c r="G18" s="121">
        <v>63</v>
      </c>
      <c r="H18" s="106">
        <v>192</v>
      </c>
      <c r="I18" s="105">
        <v>168</v>
      </c>
      <c r="J18" s="123">
        <v>1023</v>
      </c>
      <c r="K18" s="21"/>
    </row>
    <row r="19" spans="1:11" ht="15">
      <c r="A19" s="20">
        <f t="shared" si="0"/>
        <v>12</v>
      </c>
      <c r="B19" s="115" t="s">
        <v>27</v>
      </c>
      <c r="C19" s="120"/>
      <c r="D19" s="121">
        <v>322</v>
      </c>
      <c r="E19" s="121">
        <v>243</v>
      </c>
      <c r="F19" s="122">
        <v>3</v>
      </c>
      <c r="G19" s="121">
        <v>64</v>
      </c>
      <c r="H19" s="106">
        <v>192</v>
      </c>
      <c r="I19" s="105">
        <v>163</v>
      </c>
      <c r="J19" s="123">
        <v>987</v>
      </c>
      <c r="K19" s="21"/>
    </row>
    <row r="20" spans="1:11" ht="15">
      <c r="A20" s="20">
        <f t="shared" si="0"/>
        <v>13</v>
      </c>
      <c r="B20" s="115" t="s">
        <v>21</v>
      </c>
      <c r="C20" s="120"/>
      <c r="D20" s="121">
        <v>277</v>
      </c>
      <c r="E20" s="121">
        <v>235</v>
      </c>
      <c r="F20" s="122">
        <v>3</v>
      </c>
      <c r="G20" s="121">
        <v>50</v>
      </c>
      <c r="H20" s="106">
        <v>192</v>
      </c>
      <c r="I20" s="105">
        <v>89</v>
      </c>
      <c r="J20" s="123">
        <v>846</v>
      </c>
      <c r="K20" s="21"/>
    </row>
    <row r="21" spans="1:11" ht="15">
      <c r="A21" s="20">
        <f t="shared" si="0"/>
        <v>14</v>
      </c>
      <c r="B21" s="115" t="s">
        <v>22</v>
      </c>
      <c r="C21" s="120"/>
      <c r="D21" s="121">
        <v>279</v>
      </c>
      <c r="E21" s="121">
        <v>275</v>
      </c>
      <c r="F21" s="122">
        <v>2</v>
      </c>
      <c r="G21" s="121">
        <v>45</v>
      </c>
      <c r="H21" s="106">
        <v>192</v>
      </c>
      <c r="I21" s="105">
        <v>91</v>
      </c>
      <c r="J21" s="123">
        <v>884</v>
      </c>
      <c r="K21" s="21"/>
    </row>
    <row r="22" spans="1:11" ht="15.6" thickBot="1">
      <c r="A22" s="20">
        <f t="shared" si="0"/>
        <v>15</v>
      </c>
      <c r="B22" s="124" t="s">
        <v>28</v>
      </c>
      <c r="C22" s="125"/>
      <c r="D22" s="126">
        <v>287</v>
      </c>
      <c r="E22" s="126">
        <v>336</v>
      </c>
      <c r="F22" s="127">
        <v>1</v>
      </c>
      <c r="G22" s="126">
        <v>55</v>
      </c>
      <c r="H22" s="126">
        <v>192</v>
      </c>
      <c r="I22" s="111">
        <v>174</v>
      </c>
      <c r="J22" s="128">
        <v>1045</v>
      </c>
      <c r="K22" s="21"/>
    </row>
    <row r="23" spans="1:11" ht="15.6" thickBot="1">
      <c r="A23" s="20">
        <f t="shared" si="0"/>
        <v>16</v>
      </c>
      <c r="B23" s="129"/>
      <c r="C23" s="130"/>
      <c r="D23" s="131"/>
      <c r="E23" s="131"/>
      <c r="F23" s="131"/>
      <c r="G23" s="131"/>
      <c r="H23" s="131"/>
      <c r="I23" s="131"/>
      <c r="J23" s="131"/>
      <c r="K23" s="21"/>
    </row>
    <row r="24" spans="1:11" ht="15.6" thickBot="1">
      <c r="A24" s="20">
        <f t="shared" si="0"/>
        <v>17</v>
      </c>
      <c r="B24" s="132" t="s">
        <v>17</v>
      </c>
      <c r="C24" s="133"/>
      <c r="D24" s="134">
        <f t="shared" ref="D24:J24" si="1">SUM(D11:D22)/12</f>
        <v>299</v>
      </c>
      <c r="E24" s="135">
        <f t="shared" si="1"/>
        <v>263.25</v>
      </c>
      <c r="F24" s="136">
        <f t="shared" si="1"/>
        <v>2.25</v>
      </c>
      <c r="G24" s="135">
        <f t="shared" si="1"/>
        <v>54.75</v>
      </c>
      <c r="H24" s="137">
        <f t="shared" si="1"/>
        <v>207</v>
      </c>
      <c r="I24" s="138">
        <f t="shared" si="1"/>
        <v>137.41666666666666</v>
      </c>
      <c r="J24" s="139">
        <f t="shared" si="1"/>
        <v>963.66666666666663</v>
      </c>
      <c r="K24" s="21"/>
    </row>
    <row r="25" spans="1:11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">
      <c r="A26" s="20">
        <f t="shared" si="0"/>
        <v>19</v>
      </c>
      <c r="B26" s="140" t="s">
        <v>93</v>
      </c>
      <c r="C26" s="16"/>
      <c r="D26" s="17"/>
      <c r="E26" s="16"/>
      <c r="F26" s="13"/>
      <c r="G26" s="16"/>
      <c r="H26" s="16"/>
      <c r="I26" s="16"/>
      <c r="J26" s="16"/>
      <c r="K26" s="21"/>
    </row>
    <row r="27" spans="1:11">
      <c r="A27" s="20"/>
    </row>
    <row r="46" spans="4:10">
      <c r="D46" s="143"/>
      <c r="E46" s="143"/>
      <c r="F46" s="143"/>
      <c r="G46" s="143"/>
      <c r="H46" s="143"/>
      <c r="I46" s="143"/>
      <c r="J46" s="143"/>
    </row>
    <row r="47" spans="4:10">
      <c r="D47" s="143"/>
      <c r="E47" s="143"/>
      <c r="F47" s="143"/>
      <c r="G47" s="143"/>
      <c r="H47" s="143"/>
      <c r="I47" s="143"/>
      <c r="J47" s="143"/>
    </row>
    <row r="48" spans="4:10">
      <c r="D48" s="143"/>
      <c r="E48" s="143"/>
      <c r="F48" s="143"/>
      <c r="G48" s="143"/>
      <c r="H48" s="143"/>
      <c r="I48" s="143"/>
      <c r="J48" s="143"/>
    </row>
    <row r="49" spans="4:10">
      <c r="D49" s="143"/>
      <c r="E49" s="143"/>
      <c r="F49" s="143"/>
      <c r="G49" s="143"/>
      <c r="H49" s="143"/>
      <c r="I49" s="143"/>
      <c r="J49" s="143"/>
    </row>
    <row r="50" spans="4:10">
      <c r="D50" s="143"/>
      <c r="E50" s="143"/>
      <c r="F50" s="143"/>
      <c r="G50" s="143"/>
      <c r="H50" s="143"/>
      <c r="I50" s="143"/>
      <c r="J50" s="143"/>
    </row>
    <row r="51" spans="4:10">
      <c r="D51" s="143"/>
      <c r="E51" s="143"/>
      <c r="F51" s="143"/>
      <c r="G51" s="143"/>
      <c r="H51" s="143"/>
      <c r="I51" s="143"/>
      <c r="J51" s="143"/>
    </row>
    <row r="52" spans="4:10">
      <c r="D52" s="143"/>
      <c r="E52" s="143"/>
      <c r="F52" s="143"/>
      <c r="G52" s="143"/>
      <c r="H52" s="143"/>
      <c r="I52" s="143"/>
      <c r="J52" s="143"/>
    </row>
    <row r="53" spans="4:10">
      <c r="D53" s="143"/>
      <c r="E53" s="143"/>
      <c r="F53" s="143"/>
      <c r="G53" s="143"/>
      <c r="H53" s="143"/>
      <c r="I53" s="143"/>
      <c r="J53" s="143"/>
    </row>
    <row r="54" spans="4:10">
      <c r="D54" s="143"/>
      <c r="E54" s="143"/>
      <c r="F54" s="143"/>
      <c r="G54" s="143"/>
      <c r="H54" s="143"/>
      <c r="I54" s="143"/>
      <c r="J54" s="143"/>
    </row>
    <row r="55" spans="4:10">
      <c r="D55" s="143"/>
      <c r="E55" s="143"/>
      <c r="F55" s="143"/>
      <c r="G55" s="143"/>
      <c r="H55" s="143"/>
      <c r="I55" s="143"/>
      <c r="J55" s="143"/>
    </row>
    <row r="56" spans="4:10">
      <c r="D56" s="143"/>
      <c r="E56" s="143"/>
      <c r="F56" s="143"/>
      <c r="G56" s="143"/>
      <c r="H56" s="143"/>
      <c r="I56" s="143"/>
      <c r="J56" s="143"/>
    </row>
    <row r="57" spans="4:10">
      <c r="D57" s="143"/>
      <c r="E57" s="143"/>
      <c r="F57" s="143"/>
      <c r="G57" s="143"/>
      <c r="H57" s="143"/>
      <c r="I57" s="143"/>
      <c r="J57" s="143"/>
    </row>
    <row r="58" spans="4:10">
      <c r="D58" s="143"/>
      <c r="E58" s="143"/>
      <c r="F58" s="143"/>
      <c r="G58" s="143"/>
      <c r="H58" s="143"/>
      <c r="I58" s="143"/>
      <c r="J58" s="143"/>
    </row>
    <row r="59" spans="4:10">
      <c r="D59" s="143"/>
      <c r="E59" s="143"/>
      <c r="F59" s="143"/>
      <c r="G59" s="143"/>
      <c r="H59" s="143"/>
      <c r="I59" s="143"/>
      <c r="J59" s="143"/>
    </row>
    <row r="60" spans="4:10">
      <c r="D60" s="143"/>
    </row>
    <row r="61" spans="4:10">
      <c r="D61" s="143"/>
    </row>
    <row r="62" spans="4:10">
      <c r="D62" s="143"/>
    </row>
    <row r="63" spans="4:10">
      <c r="D63" s="143"/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Renville, Brandy</cp:lastModifiedBy>
  <cp:lastPrinted>2015-09-04T20:55:58Z</cp:lastPrinted>
  <dcterms:created xsi:type="dcterms:W3CDTF">2008-12-08T23:28:21Z</dcterms:created>
  <dcterms:modified xsi:type="dcterms:W3CDTF">2022-05-31T19:48:33Z</dcterms:modified>
</cp:coreProperties>
</file>