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REVISED 2023 True-Up as of 01.20.2025\"/>
    </mc:Choice>
  </mc:AlternateContent>
  <xr:revisionPtr revIDLastSave="0" documentId="13_ncr:1_{BB5178F7-CB75-4A92-A6D8-9882EEA46571}" xr6:coauthVersionLast="47" xr6:coauthVersionMax="47" xr10:uidLastSave="{00000000-0000-0000-0000-000000000000}"/>
  <bookViews>
    <workbookView xWindow="28680" yWindow="-11190" windowWidth="29040" windowHeight="15720" xr2:uid="{0C25EB51-B462-4FD0-BDE4-068F0E50E245}"/>
  </bookViews>
  <sheets>
    <sheet name="A6-Divisor" sheetId="1" r:id="rId1"/>
    <sheet name="FF1 Pg 40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/>
  <c r="E9" i="1"/>
  <c r="F9" i="1" s="1"/>
  <c r="E8" i="1"/>
  <c r="F12" i="1"/>
  <c r="M9" i="2"/>
  <c r="M10" i="2"/>
  <c r="M14" i="2"/>
  <c r="M15" i="2"/>
  <c r="M16" i="2"/>
  <c r="M19" i="2"/>
  <c r="M20" i="2"/>
  <c r="M21" i="2"/>
  <c r="M24" i="2"/>
  <c r="M25" i="2"/>
  <c r="M26" i="2"/>
  <c r="M8" i="2"/>
  <c r="E20" i="1" l="1"/>
  <c r="E21" i="1" s="1"/>
  <c r="F8" i="1"/>
  <c r="F22" i="1" s="1"/>
  <c r="G16" i="1" l="1"/>
  <c r="G19" i="1"/>
  <c r="G18" i="1"/>
  <c r="G17" i="1"/>
</calcChain>
</file>

<file path=xl/sharedStrings.xml><?xml version="1.0" encoding="utf-8"?>
<sst xmlns="http://schemas.openxmlformats.org/spreadsheetml/2006/main" count="38" uniqueCount="37">
  <si>
    <t>Worksheet A6</t>
  </si>
  <si>
    <t xml:space="preserve">Actual Divisor </t>
  </si>
  <si>
    <t>Black Hills Colorado Electric, LLC</t>
  </si>
  <si>
    <t>Page 1 of 1</t>
  </si>
  <si>
    <t>Line</t>
  </si>
  <si>
    <t>Month</t>
  </si>
  <si>
    <t>Year</t>
  </si>
  <si>
    <t>Transmission System Monthly Loads (kW) (Note A)</t>
  </si>
  <si>
    <t>Transmission System Load for Jan-Aug (kW)</t>
  </si>
  <si>
    <t>Percentage of Avg. Jan -Aug Load 
(Note B)</t>
  </si>
  <si>
    <t>(a)</t>
  </si>
  <si>
    <t>(b)</t>
  </si>
  <si>
    <t>(c)</t>
  </si>
  <si>
    <t>(d)</t>
  </si>
  <si>
    <t>(e)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</si>
  <si>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</si>
  <si>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</si>
  <si>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</si>
  <si>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</si>
  <si>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</si>
  <si>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</si>
  <si>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</si>
  <si>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</si>
  <si>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</si>
  <si>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</si>
  <si>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</si>
  <si>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</si>
  <si>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</si>
  <si>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Divisor</t>
  </si>
  <si>
    <t>Average</t>
  </si>
  <si>
    <t>Notes</t>
  </si>
  <si>
    <t>A</t>
  </si>
  <si>
    <t>Source: Form 1 page 400, lines 1-15, columns e, f, g and h</t>
  </si>
  <si>
    <t>B</t>
  </si>
  <si>
    <t xml:space="preserve">Carried forward for use in Worksheet P3, Column b. </t>
  </si>
  <si>
    <t>(f)</t>
  </si>
  <si>
    <t>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</si>
</sst>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</numFmts>
  <fonts count="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99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3" applyFont="1"/>
    <xf numFmtId="0" fontId="4" fillId="0" borderId="0" xfId="0" applyFont="1"/>
    <xf numFmtId="0" fontId="4" fillId="0" borderId="0" xfId="3" applyFont="1" applyAlignment="1">
      <alignment horizontal="right"/>
    </xf>
    <xf numFmtId="0" fontId="3" fillId="0" borderId="0" xfId="3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1" xfId="3" applyFont="1" applyBorder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0" xfId="3" applyFont="1" applyAlignment="1">
      <alignment horizontal="center"/>
    </xf>
    <xf numFmtId="14" fontId="4" fillId="0" borderId="0" xfId="0" applyNumberFormat="1" applyFont="1" applyProtection="1"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3" fontId="5" fillId="2" borderId="0" xfId="0" applyNumberFormat="1" applyFont="1" applyFill="1" applyProtection="1">
      <protection locked="0"/>
    </xf>
    <xf numFmtId="164" fontId="4" fillId="0" borderId="0" xfId="1" applyNumberFormat="1" applyFont="1" applyBorder="1" applyAlignment="1">
      <alignment horizontal="center"/>
    </xf>
    <xf numFmtId="10" fontId="6" fillId="3" borderId="0" xfId="4" applyNumberFormat="1" applyFont="1" applyFill="1" applyBorder="1"/>
    <xf numFmtId="1" fontId="4" fillId="0" borderId="0" xfId="0" applyNumberFormat="1" applyFont="1" applyAlignment="1" applyProtection="1">
      <alignment horizontal="center"/>
      <protection locked="0"/>
    </xf>
    <xf numFmtId="165" fontId="6" fillId="3" borderId="0" xfId="0" applyNumberFormat="1" applyFont="1" applyFill="1"/>
    <xf numFmtId="10" fontId="4" fillId="0" borderId="0" xfId="2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164" fontId="4" fillId="0" borderId="2" xfId="0" applyNumberFormat="1" applyFont="1" applyBorder="1"/>
    <xf numFmtId="10" fontId="4" fillId="0" borderId="0" xfId="5" applyNumberFormat="1" applyFont="1" applyFill="1" applyBorder="1"/>
    <xf numFmtId="10" fontId="4" fillId="0" borderId="0" xfId="3" applyNumberFormat="1" applyFont="1"/>
    <xf numFmtId="0" fontId="4" fillId="0" borderId="0" xfId="3" quotePrefix="1" applyFont="1"/>
    <xf numFmtId="0" fontId="0" fillId="0" borderId="2" xfId="0" applyBorder="1"/>
    <xf numFmtId="0" fontId="7" fillId="0" borderId="2" xfId="0" applyFont="1" applyBorder="1" applyAlignment="1">
      <alignment horizontal="center"/>
    </xf>
    <xf numFmtId="164" fontId="0" fillId="0" borderId="0" xfId="1" applyNumberFormat="1" applyFont="1"/>
    <xf numFmtId="3" fontId="0" fillId="0" borderId="0" xfId="0" applyNumberFormat="1"/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</cellXfs>
  <cellStyles count="6">
    <cellStyle name="Comma" xfId="1" builtinId="3"/>
    <cellStyle name="Normal" xfId="0" builtinId="0"/>
    <cellStyle name="Normal_PRECorp2002HeintzResponse 8-21-03" xfId="3" xr:uid="{D9DAD7B4-71F3-484A-A8B6-5CF27740B9FD}"/>
    <cellStyle name="Percent" xfId="2" builtinId="5"/>
    <cellStyle name="Percent 10" xfId="4" xr:uid="{C4C97948-C65D-47A2-AC4F-5DECDFD94EB9}"/>
    <cellStyle name="Percent 2" xfId="5" xr:uid="{1F7479F8-901B-4791-995A-38588350E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59055</xdr:rowOff>
    </xdr:from>
    <xdr:to>
      <xdr:col>8</xdr:col>
      <xdr:colOff>862965</xdr:colOff>
      <xdr:row>30</xdr:row>
      <xdr:rowOff>148904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CD4BB7-FA8F-275E-9869-5ABB2E1E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9055"/>
          <a:ext cx="5676900" cy="523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9CD9-FAD3-4652-A658-AF23A18B2F13}">
  <dimension ref="A1:J26"/>
  <sheetViews>
    <sheetView tabSelected="1" workbookViewId="0">
      <selection activeCell="K14" sqref="K14"/>
    </sheetView>
  </sheetViews>
  <sheetFormatPr defaultRowHeight="13.8" x14ac:dyDescent="0.25"/>
  <cols>
    <col min="1" max="1" width="2.88671875" customWidth="1"/>
    <col min="3" max="3" width="13" customWidth="1"/>
    <col min="5" max="5" width="17" customWidth="1"/>
    <col min="6" max="6" width="15.88671875" customWidth="1"/>
    <col min="7" max="7" width="15.44140625" customWidth="1"/>
  </cols>
  <sheetData>
    <row r="1" spans="1:10" x14ac:dyDescent="0.25">
      <c r="A1" s="29" t="s">
        <v>0</v>
      </c>
      <c r="B1" s="29"/>
      <c r="C1" s="29"/>
      <c r="D1" s="29"/>
      <c r="E1" s="29"/>
      <c r="F1" s="29"/>
      <c r="G1" s="29"/>
    </row>
    <row r="2" spans="1:10" x14ac:dyDescent="0.25">
      <c r="A2" s="29" t="s">
        <v>1</v>
      </c>
      <c r="B2" s="29"/>
      <c r="C2" s="29"/>
      <c r="D2" s="29"/>
      <c r="E2" s="29"/>
      <c r="F2" s="29"/>
      <c r="G2" s="29"/>
    </row>
    <row r="3" spans="1:10" x14ac:dyDescent="0.25">
      <c r="A3" s="30" t="s">
        <v>2</v>
      </c>
      <c r="B3" s="30"/>
      <c r="C3" s="30"/>
      <c r="D3" s="30"/>
      <c r="E3" s="30"/>
      <c r="F3" s="30"/>
      <c r="G3" s="30"/>
    </row>
    <row r="4" spans="1:10" x14ac:dyDescent="0.25">
      <c r="A4" s="1"/>
      <c r="B4" s="1"/>
      <c r="C4" s="1"/>
      <c r="D4" s="1"/>
      <c r="E4" s="1"/>
      <c r="F4" s="2"/>
      <c r="G4" s="3" t="s">
        <v>3</v>
      </c>
    </row>
    <row r="5" spans="1:10" x14ac:dyDescent="0.25">
      <c r="A5" s="4"/>
      <c r="B5" s="4"/>
      <c r="C5" s="4"/>
      <c r="D5" s="4"/>
      <c r="E5" s="4"/>
      <c r="F5" s="4"/>
      <c r="G5" s="4"/>
    </row>
    <row r="6" spans="1:10" ht="52.8" x14ac:dyDescent="0.25">
      <c r="A6" s="1"/>
      <c r="B6" s="5" t="s">
        <v>4</v>
      </c>
      <c r="C6" s="5" t="s">
        <v>5</v>
      </c>
      <c r="D6" s="6" t="s">
        <v>6</v>
      </c>
      <c r="E6" s="6" t="s">
        <v>7</v>
      </c>
      <c r="F6" s="6" t="s">
        <v>8</v>
      </c>
      <c r="G6" s="6" t="s">
        <v>9</v>
      </c>
    </row>
    <row r="7" spans="1:10" x14ac:dyDescent="0.25">
      <c r="A7" s="1"/>
      <c r="B7" s="7"/>
      <c r="C7" s="8" t="s">
        <v>10</v>
      </c>
      <c r="D7" s="9" t="s">
        <v>11</v>
      </c>
      <c r="E7" s="9" t="s">
        <v>12</v>
      </c>
      <c r="F7" s="9" t="s">
        <v>13</v>
      </c>
      <c r="G7" s="9" t="s">
        <v>14</v>
      </c>
    </row>
    <row r="8" spans="1:10" ht="15.6" x14ac:dyDescent="0.3">
      <c r="A8" s="1"/>
      <c r="B8" s="10">
        <v>1</v>
      </c>
      <c r="C8" s="11" t="s">
        <v>15</v>
      </c>
      <c r="D8" s="12">
        <v>2023</v>
      </c>
      <c r="E8" s="13">
        <f>(279+15+63)*1000</f>
        <v>357000</v>
      </c>
      <c r="F8" s="14">
        <f>E8</f>
        <v>357000</v>
      </c>
      <c r="G8" s="15"/>
      <c r="J8" s="28"/>
    </row>
    <row r="9" spans="1:10" ht="15.6" x14ac:dyDescent="0.3">
      <c r="A9" s="1"/>
      <c r="B9" s="10">
        <v>2</v>
      </c>
      <c r="C9" s="11" t="s">
        <v>16</v>
      </c>
      <c r="D9" s="16">
        <v>2023</v>
      </c>
      <c r="E9" s="13">
        <f>(282+15+63)*1000</f>
        <v>360000</v>
      </c>
      <c r="F9" s="14">
        <f t="shared" ref="F9:F15" si="0">E9</f>
        <v>360000</v>
      </c>
      <c r="G9" s="15"/>
      <c r="J9" s="28"/>
    </row>
    <row r="10" spans="1:10" ht="15.6" x14ac:dyDescent="0.3">
      <c r="A10" s="1"/>
      <c r="B10" s="10">
        <v>3</v>
      </c>
      <c r="C10" s="11" t="s">
        <v>17</v>
      </c>
      <c r="D10" s="16">
        <v>2023</v>
      </c>
      <c r="E10" s="13">
        <f>(256+12+63)*1000</f>
        <v>331000</v>
      </c>
      <c r="F10" s="14">
        <f t="shared" si="0"/>
        <v>331000</v>
      </c>
      <c r="G10" s="15"/>
      <c r="J10" s="28"/>
    </row>
    <row r="11" spans="1:10" ht="15.6" x14ac:dyDescent="0.3">
      <c r="A11" s="1"/>
      <c r="B11" s="10">
        <v>4</v>
      </c>
      <c r="C11" s="11" t="s">
        <v>18</v>
      </c>
      <c r="D11" s="16">
        <v>2023</v>
      </c>
      <c r="E11" s="13">
        <f>(240+10+63)*1000</f>
        <v>313000</v>
      </c>
      <c r="F11" s="14">
        <f t="shared" si="0"/>
        <v>313000</v>
      </c>
      <c r="G11" s="15"/>
      <c r="J11" s="28"/>
    </row>
    <row r="12" spans="1:10" ht="15.6" x14ac:dyDescent="0.3">
      <c r="A12" s="1"/>
      <c r="B12" s="10">
        <v>5</v>
      </c>
      <c r="C12" s="11" t="s">
        <v>19</v>
      </c>
      <c r="D12" s="16">
        <v>2023</v>
      </c>
      <c r="E12" s="13">
        <f>(268+10+63)*1000</f>
        <v>341000</v>
      </c>
      <c r="F12" s="14">
        <f t="shared" si="0"/>
        <v>341000</v>
      </c>
      <c r="G12" s="15"/>
      <c r="J12" s="28"/>
    </row>
    <row r="13" spans="1:10" ht="15.6" x14ac:dyDescent="0.3">
      <c r="A13" s="1"/>
      <c r="B13" s="10">
        <v>6</v>
      </c>
      <c r="C13" s="11" t="s">
        <v>20</v>
      </c>
      <c r="D13" s="16">
        <v>2023</v>
      </c>
      <c r="E13" s="13">
        <f>(361+14+63)*1000</f>
        <v>438000</v>
      </c>
      <c r="F13" s="14">
        <f t="shared" si="0"/>
        <v>438000</v>
      </c>
      <c r="G13" s="15"/>
      <c r="J13" s="28"/>
    </row>
    <row r="14" spans="1:10" ht="15.6" x14ac:dyDescent="0.3">
      <c r="A14" s="1"/>
      <c r="B14" s="10">
        <v>7</v>
      </c>
      <c r="C14" s="11" t="s">
        <v>21</v>
      </c>
      <c r="D14" s="16">
        <v>2023</v>
      </c>
      <c r="E14" s="13">
        <f>(396+15+63)*1000</f>
        <v>474000</v>
      </c>
      <c r="F14" s="14">
        <f t="shared" si="0"/>
        <v>474000</v>
      </c>
      <c r="G14" s="15"/>
      <c r="J14" s="28"/>
    </row>
    <row r="15" spans="1:10" ht="15.6" x14ac:dyDescent="0.3">
      <c r="A15" s="1"/>
      <c r="B15" s="10">
        <v>8</v>
      </c>
      <c r="C15" s="11" t="s">
        <v>22</v>
      </c>
      <c r="D15" s="16">
        <v>2023</v>
      </c>
      <c r="E15" s="13">
        <f>(402+15+63)*1000</f>
        <v>480000</v>
      </c>
      <c r="F15" s="14">
        <f t="shared" si="0"/>
        <v>480000</v>
      </c>
      <c r="G15" s="15"/>
      <c r="J15" s="28"/>
    </row>
    <row r="16" spans="1:10" ht="15.6" x14ac:dyDescent="0.3">
      <c r="A16" s="1"/>
      <c r="B16" s="10">
        <v>9</v>
      </c>
      <c r="C16" s="11" t="s">
        <v>23</v>
      </c>
      <c r="D16" s="16">
        <v>2023</v>
      </c>
      <c r="E16" s="13">
        <f>(346+13+63)*1000</f>
        <v>422000</v>
      </c>
      <c r="F16" s="17"/>
      <c r="G16" s="18">
        <f>E16/F22</f>
        <v>1.0911441499676793</v>
      </c>
      <c r="J16" s="28"/>
    </row>
    <row r="17" spans="1:10" ht="15.6" x14ac:dyDescent="0.3">
      <c r="A17" s="1"/>
      <c r="B17" s="10">
        <v>10</v>
      </c>
      <c r="C17" s="11" t="s">
        <v>24</v>
      </c>
      <c r="D17" s="16">
        <v>2023</v>
      </c>
      <c r="E17" s="13">
        <f>(299+11+63)*1000</f>
        <v>373000</v>
      </c>
      <c r="F17" s="17"/>
      <c r="G17" s="18">
        <f>E17/F22</f>
        <v>0.96444731738849387</v>
      </c>
      <c r="J17" s="28"/>
    </row>
    <row r="18" spans="1:10" ht="15.6" x14ac:dyDescent="0.3">
      <c r="A18" s="1"/>
      <c r="B18" s="10">
        <v>11</v>
      </c>
      <c r="C18" s="11" t="s">
        <v>25</v>
      </c>
      <c r="D18" s="16">
        <v>2023</v>
      </c>
      <c r="E18" s="13">
        <f>(271+13+63)*1000</f>
        <v>347000</v>
      </c>
      <c r="F18" s="17"/>
      <c r="G18" s="18">
        <f>E18/F22</f>
        <v>0.89722042663219137</v>
      </c>
      <c r="J18" s="28"/>
    </row>
    <row r="19" spans="1:10" ht="15.6" x14ac:dyDescent="0.3">
      <c r="A19" s="1"/>
      <c r="B19" s="10">
        <v>12</v>
      </c>
      <c r="C19" s="11" t="s">
        <v>26</v>
      </c>
      <c r="D19" s="16">
        <v>2023</v>
      </c>
      <c r="E19" s="13">
        <f>(278+13+63)*1000</f>
        <v>354000</v>
      </c>
      <c r="F19" s="17"/>
      <c r="G19" s="18">
        <f>E19/F22</f>
        <v>0.91531997414350352</v>
      </c>
      <c r="J19" s="28"/>
    </row>
    <row r="20" spans="1:10" x14ac:dyDescent="0.25">
      <c r="A20" s="1"/>
      <c r="B20" s="10">
        <v>13</v>
      </c>
      <c r="C20" s="19" t="s">
        <v>27</v>
      </c>
      <c r="D20" s="19"/>
      <c r="E20" s="20">
        <f t="shared" ref="E20" si="1">SUM(E8:E19)</f>
        <v>4590000</v>
      </c>
      <c r="F20" s="1"/>
      <c r="G20" s="18"/>
    </row>
    <row r="21" spans="1:10" x14ac:dyDescent="0.25">
      <c r="A21" s="1"/>
      <c r="B21" s="10">
        <v>14</v>
      </c>
      <c r="C21" s="19" t="s">
        <v>28</v>
      </c>
      <c r="D21" s="19"/>
      <c r="E21" s="21">
        <f t="shared" ref="E21" si="2">E20/12</f>
        <v>382500</v>
      </c>
      <c r="F21" s="1"/>
      <c r="G21" s="22"/>
    </row>
    <row r="22" spans="1:10" x14ac:dyDescent="0.25">
      <c r="A22" s="1"/>
      <c r="B22" s="10">
        <v>15</v>
      </c>
      <c r="C22" s="3" t="s">
        <v>29</v>
      </c>
      <c r="D22" s="1"/>
      <c r="E22" s="1"/>
      <c r="F22" s="14">
        <f>AVERAGE(F8:F19)</f>
        <v>386750</v>
      </c>
      <c r="G22" s="23"/>
    </row>
    <row r="23" spans="1:10" x14ac:dyDescent="0.25">
      <c r="A23" s="1"/>
      <c r="B23" s="10"/>
      <c r="C23" s="1"/>
      <c r="D23" s="1"/>
      <c r="E23" s="1"/>
      <c r="F23" s="1"/>
      <c r="G23" s="1"/>
    </row>
    <row r="24" spans="1:10" x14ac:dyDescent="0.25">
      <c r="A24" s="1"/>
      <c r="B24" s="10" t="s">
        <v>30</v>
      </c>
      <c r="C24" s="1"/>
      <c r="D24" s="1"/>
      <c r="E24" s="1"/>
      <c r="F24" s="1"/>
      <c r="G24" s="1"/>
    </row>
    <row r="25" spans="1:10" x14ac:dyDescent="0.25">
      <c r="A25" s="1"/>
      <c r="B25" s="10" t="s">
        <v>31</v>
      </c>
      <c r="C25" s="1" t="s">
        <v>32</v>
      </c>
      <c r="D25" s="1"/>
      <c r="E25" s="1"/>
      <c r="F25" s="1"/>
      <c r="G25" s="1"/>
    </row>
    <row r="26" spans="1:10" x14ac:dyDescent="0.25">
      <c r="A26" s="1"/>
      <c r="B26" s="10" t="s">
        <v>33</v>
      </c>
      <c r="C26" s="24" t="s">
        <v>34</v>
      </c>
      <c r="D26" s="1"/>
      <c r="E26" s="1"/>
      <c r="F26" s="1"/>
      <c r="G26" s="1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6BF9-908C-4491-A20D-E4B3A10F1794}">
  <dimension ref="J7:M26"/>
  <sheetViews>
    <sheetView workbookViewId="0">
      <selection activeCell="P32" sqref="P32"/>
    </sheetView>
  </sheetViews>
  <sheetFormatPr defaultRowHeight="13.8" x14ac:dyDescent="0.25"/>
  <cols>
    <col min="9" max="9" width="12.77734375" customWidth="1"/>
    <col min="18" max="18" width="11.44140625" bestFit="1" customWidth="1"/>
  </cols>
  <sheetData>
    <row r="7" spans="10:13" x14ac:dyDescent="0.25">
      <c r="J7" s="26" t="s">
        <v>14</v>
      </c>
      <c r="K7" s="26" t="s">
        <v>35</v>
      </c>
      <c r="L7" s="26" t="s">
        <v>36</v>
      </c>
    </row>
    <row r="8" spans="10:13" x14ac:dyDescent="0.25">
      <c r="J8" s="25">
        <v>279</v>
      </c>
      <c r="K8" s="25">
        <v>15</v>
      </c>
      <c r="L8" s="25">
        <v>63</v>
      </c>
      <c r="M8" s="27">
        <f>(J8+K8+L8)*1000</f>
        <v>357000</v>
      </c>
    </row>
    <row r="9" spans="10:13" x14ac:dyDescent="0.25">
      <c r="J9" s="25">
        <v>282</v>
      </c>
      <c r="K9" s="25">
        <v>15</v>
      </c>
      <c r="L9" s="25">
        <v>63</v>
      </c>
      <c r="M9" s="27">
        <f t="shared" ref="M9:M19" si="0">(J9+K9+L9)*1000</f>
        <v>360000</v>
      </c>
    </row>
    <row r="10" spans="10:13" x14ac:dyDescent="0.25">
      <c r="J10" s="25">
        <v>256</v>
      </c>
      <c r="K10" s="25">
        <v>12</v>
      </c>
      <c r="L10" s="25">
        <v>63</v>
      </c>
      <c r="M10" s="27">
        <f t="shared" si="0"/>
        <v>331000</v>
      </c>
    </row>
    <row r="14" spans="10:13" x14ac:dyDescent="0.25">
      <c r="J14" s="25">
        <v>240</v>
      </c>
      <c r="K14" s="25">
        <v>10</v>
      </c>
      <c r="L14" s="25">
        <v>63</v>
      </c>
      <c r="M14" s="27">
        <f>(J14+K14+L14)*1000</f>
        <v>313000</v>
      </c>
    </row>
    <row r="15" spans="10:13" x14ac:dyDescent="0.25">
      <c r="J15" s="25">
        <v>268</v>
      </c>
      <c r="K15" s="25">
        <v>10</v>
      </c>
      <c r="L15" s="25">
        <v>63</v>
      </c>
      <c r="M15" s="27">
        <f>(J15+K15+L15)*1000</f>
        <v>341000</v>
      </c>
    </row>
    <row r="16" spans="10:13" x14ac:dyDescent="0.25">
      <c r="J16" s="25">
        <v>361</v>
      </c>
      <c r="K16" s="25">
        <v>14</v>
      </c>
      <c r="L16" s="25">
        <v>63</v>
      </c>
      <c r="M16" s="27">
        <f>(J16+K16+L16)*1000</f>
        <v>438000</v>
      </c>
    </row>
    <row r="19" spans="10:13" x14ac:dyDescent="0.25">
      <c r="J19" s="25">
        <v>396</v>
      </c>
      <c r="K19" s="25">
        <v>15</v>
      </c>
      <c r="L19" s="25">
        <v>63</v>
      </c>
      <c r="M19" s="27">
        <f>(J19+K19+L19)*1000</f>
        <v>474000</v>
      </c>
    </row>
    <row r="20" spans="10:13" x14ac:dyDescent="0.25">
      <c r="J20" s="25">
        <v>402</v>
      </c>
      <c r="K20" s="25">
        <v>15</v>
      </c>
      <c r="L20" s="25">
        <v>63</v>
      </c>
      <c r="M20" s="27">
        <f>(J20+K20+L20)*1000</f>
        <v>480000</v>
      </c>
    </row>
    <row r="21" spans="10:13" x14ac:dyDescent="0.25">
      <c r="J21" s="25">
        <v>346</v>
      </c>
      <c r="K21" s="25">
        <v>13</v>
      </c>
      <c r="L21" s="25">
        <v>63</v>
      </c>
      <c r="M21" s="27">
        <f>(J21+K21+L21)*1000</f>
        <v>422000</v>
      </c>
    </row>
    <row r="24" spans="10:13" x14ac:dyDescent="0.25">
      <c r="J24" s="25">
        <v>299</v>
      </c>
      <c r="K24" s="25">
        <v>11</v>
      </c>
      <c r="L24" s="25">
        <v>63</v>
      </c>
      <c r="M24" s="27">
        <f>(J24+K24+L24)*1000</f>
        <v>373000</v>
      </c>
    </row>
    <row r="25" spans="10:13" x14ac:dyDescent="0.25">
      <c r="J25" s="25">
        <v>271</v>
      </c>
      <c r="K25" s="25">
        <v>13</v>
      </c>
      <c r="L25" s="25">
        <v>63</v>
      </c>
      <c r="M25" s="27">
        <f>(J25+K25+L25)*1000</f>
        <v>347000</v>
      </c>
    </row>
    <row r="26" spans="10:13" x14ac:dyDescent="0.25">
      <c r="J26" s="25">
        <v>278</v>
      </c>
      <c r="K26" s="25">
        <v>13</v>
      </c>
      <c r="L26" s="25">
        <v>63</v>
      </c>
      <c r="M26" s="27">
        <f>(J26+K26+L26)*1000</f>
        <v>354000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E19D54-6804-4039-825C-FDA1D953A839}"/>
</file>

<file path=customXml/itemProps2.xml><?xml version="1.0" encoding="utf-8"?>
<ds:datastoreItem xmlns:ds="http://schemas.openxmlformats.org/officeDocument/2006/customXml" ds:itemID="{5DEABE50-976B-4BFA-968F-A464E19483FF}"/>
</file>

<file path=customXml/itemProps3.xml><?xml version="1.0" encoding="utf-8"?>
<ds:datastoreItem xmlns:ds="http://schemas.openxmlformats.org/officeDocument/2006/customXml" ds:itemID="{7F988748-AC93-46CF-86D6-FF6431187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A6-Divisor</vt:lpstr>
      <vt:lpstr>FF1 Pg 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2025-01-20T20:53:01Z</dcterms:created>
  <dcterms:modified xsi:type="dcterms:W3CDTF">2025-02-13T19:47:24Z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