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N:\BHSC\BHC\Rates\BHE COE\FERC\Transmission Formula Rate\COE Trans Form Rates 2022\True Up\Support\"/>
    </mc:Choice>
  </mc:AlternateContent>
  <xr:revisionPtr revIDLastSave="0" documentId="8_{D33CEE6C-9B77-4301-B652-45296DD83715}" xr6:coauthVersionLast="47" xr6:coauthVersionMax="47" xr10:uidLastSave="{00000000-0000-0000-0000-000000000000}"/>
  <bookViews>
    <workbookView xWindow="28680" yWindow="-14430" windowWidth="29040" windowHeight="15720" xr2:uid="{26A0E07A-0DBF-4EF5-8E6D-106435684B77}"/>
  </bookViews>
  <sheets>
    <sheet name="A6-Divisor" sheetId="1" r:id="rId1"/>
  </sheets>
  <externalReferences>
    <externalReference r:id="rId2"/>
  </externalReferences>
  <definedNames>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C" hidden="1">#REF!</definedName>
    <definedName name="__123Graph_CBAR"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tet12" hidden="1">{"assumptions",#N/A,FALSE,"Scenario 1";"valuation",#N/A,FALSE,"Scenario 1"}</definedName>
    <definedName name="__tet5" hidden="1">{"assumptions",#N/A,FALSE,"Scenario 1";"valuation",#N/A,FALSE,"Scenario 1"}</definedName>
    <definedName name="_1234" hidden="1">#REF!</definedName>
    <definedName name="_123Grah_b1" hidden="1">#REF!</definedName>
    <definedName name="_142XX_" hidden="1">#REF!</definedName>
    <definedName name="_bdm.FastTrackBookmark.10_4_2004_9_40_31_AM.edm" hidden="1">#REF!</definedName>
    <definedName name="_bdm.FastTrackBookmark.9_15_2004_3_08_01_PM.edm" hidden="1">#REF!</definedName>
    <definedName name="_bdm.FastTrackBookmark.9_15_2004_3_17_28_PM.edm" hidden="1">#REF!</definedName>
    <definedName name="_bdm.FastTrackBookmark.9_15_2004_4_15_33_PM.edm" hidden="1">#REF!</definedName>
    <definedName name="_FEB01" hidden="1">{#N/A,#N/A,FALSE,"EMPPAY"}</definedName>
    <definedName name="_Fill" hidden="1">#REF!</definedName>
    <definedName name="_JAN01" hidden="1">{#N/A,#N/A,FALSE,"EMPPAY"}</definedName>
    <definedName name="_JAN2001" hidden="1">{#N/A,#N/A,FALSE,"EMPPAY"}</definedName>
    <definedName name="_Key1" hidden="1">#REF!</definedName>
    <definedName name="_ME" hidden="1">#REF!</definedName>
    <definedName name="_Order1" hidden="1">255</definedName>
    <definedName name="_Order2" hidden="1">255</definedName>
    <definedName name="_Sort" hidden="1">#REF!</definedName>
    <definedName name="_sort2" hidden="1">#REF!</definedName>
    <definedName name="_tet12" hidden="1">{"assumptions",#N/A,FALSE,"Scenario 1";"valuation",#N/A,FALSE,"Scenario 1"}</definedName>
    <definedName name="_tet5" hidden="1">{"assumptions",#N/A,FALSE,"Scenario 1";"valuation",#N/A,FALSE,"Scenario 1"}</definedName>
    <definedName name="a" hidden="1">{"LBO Summary",#N/A,FALSE,"Summary"}</definedName>
    <definedName name="ABC" hidden="1">#REF!</definedName>
    <definedName name="adam" hidden="1">#REF!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ignment" hidden="1">"a1"</definedName>
    <definedName name="AS2DocOpenMode" hidden="1">"AS2DocumentEdit"</definedName>
    <definedName name="ClientMatter" hidden="1">"b1"</definedName>
    <definedName name="Date" hidden="1">"b1"</definedName>
    <definedName name="DEC00" hidden="1">{#N/A,#N/A,FALSE,"ARREC"}</definedName>
    <definedName name="DocumentName" hidden="1">"b1"</definedName>
    <definedName name="DocumentNum" hidden="1">"a1"</definedName>
    <definedName name="dsfa" hidden="1">#REF!</definedName>
    <definedName name="dsfa." hidden="1">#REF!</definedName>
    <definedName name="FEB00" hidden="1">{#N/A,#N/A,FALSE,"ARREC"}</definedName>
    <definedName name="Library" hidden="1">"a1"</definedName>
    <definedName name="MAY" hidden="1">{#N/A,#N/A,FALSE,"EMPPAY"}</definedName>
    <definedName name="ME" hidden="1">#REF!</definedName>
    <definedName name="ME." hidden="1">#REF!</definedName>
    <definedName name="New" hidden="1">#REF!</definedName>
    <definedName name="SAPBEXhrIndnt" hidden="1">"Wide"</definedName>
    <definedName name="SAPsysID" hidden="1">"708C5W7SBKP804JT78WJ0JNKI"</definedName>
    <definedName name="SAPwbID" hidden="1">"ARS"</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test" hidden="1">{"LBO Summary",#N/A,FALSE,"Summary"}</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{"LBO Summary",#N/A,FALSE,"Summary"}</definedName>
    <definedName name="test4" hidden="1">{"assumptions",#N/A,FALSE,"Scenario 1";"valuation",#N/A,FALSE,"Scenario 1"}</definedName>
    <definedName name="test6" hidden="1">{"LBO Summary",#N/A,FALSE,"Summary"}</definedName>
    <definedName name="testc" hidden="1">{#N/A,#N/A,TRUE,"Group Profit and Loss";#N/A,#N/A,TRUE,"Group Balance Sheet";#N/A,#N/A,TRUE,"Group Sales";#N/A,#N/A,TRUE,"Group Overheads";#N/A,#N/A,TRUE,"GROUP - CHANNEL SALES";#N/A,#N/A,TRUE,"GROUP - TOP 15";#N/A,#N/A,TRUE,"GROUP - DEBTORS";#N/A,#N/A,TRUE,"GROUP - KEY STATISTICS";#N/A,#N/A,TRUE,"GROUP - CAPEX";#N/A,#N/A,TRUE,"GROUP - CASHFLOW"}</definedName>
    <definedName name="TextRefCopyRangeCount" hidden="1">1</definedName>
    <definedName name="Time" hidden="1">"b1"</definedName>
    <definedName name="ttqtrqtggdsata" hidden="1">{"LCIIRECON",#N/A,FALSE,"LCII";"LCISRECON",#N/A,FALSE,"LCIS";"LCIMRECON",#N/A,FALSE,"LCIM";"LCITRECON",#N/A,FALSE,"LCIT";"CONSM1",#N/A,FALSE,"94FED"}</definedName>
    <definedName name="tttt" hidden="1">{#N/A,#N/A,TRUE,"Group Profit and Loss";#N/A,#N/A,TRUE,"Group Balance Sheet";#N/A,#N/A,TRUE,"Group Sales";#N/A,#N/A,TRUE,"Group Overheads";#N/A,#N/A,TRUE,"GROUP - CHANNEL SALES";#N/A,#N/A,TRUE,"GROUP - TOP 15";#N/A,#N/A,TRUE,"GROUP - DEBTORS";#N/A,#N/A,TRUE,"GROUP - KEY STATISTICS";#N/A,#N/A,TRUE,"GROUP - CAPEX";#N/A,#N/A,TRUE,"GROUP - CASHFLOW"}</definedName>
    <definedName name="Typist" hidden="1">"b1"</definedName>
    <definedName name="Value" hidden="1">{"assumptions",#N/A,FALSE,"Scenario 1";"valuation",#N/A,FALSE,"Scenario 1"}</definedName>
    <definedName name="Version" hidden="1">"a1"</definedName>
    <definedName name="wrn.ARREC." hidden="1">{#N/A,#N/A,FALSE,"ARREC"}</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DATA._.INPUTS." hidden="1">{#N/A,#N/A,TRUE,"DATA INPUTS"}</definedName>
    <definedName name="wrn.EMPPAY." hidden="1">{#N/A,#N/A,FALSE,"EMPPAY"}</definedName>
    <definedName name="wrn.Group." hidden="1">{#N/A,#N/A,TRUE,"Group Profit and Loss";#N/A,#N/A,TRUE,"Group Balance Sheet";#N/A,#N/A,TRUE,"Group Sales";#N/A,#N/A,TRUE,"Group Overheads";#N/A,#N/A,TRUE,"GROUP - CHANNEL SALES";#N/A,#N/A,TRUE,"GROUP - TOP 15";#N/A,#N/A,TRUE,"GROUP - DEBTORS";#N/A,#N/A,TRUE,"GROUP - KEY STATISTICS";#N/A,#N/A,TRUE,"GROUP - CAPEX";#N/A,#N/A,TRUE,"GROUP - CASHFLOW"}</definedName>
    <definedName name="wrn.group1" hidden="1">{#N/A,#N/A,TRUE,"Group Profit and Loss";#N/A,#N/A,TRUE,"Group Balance Sheet";#N/A,#N/A,TRUE,"Group Sales";#N/A,#N/A,TRUE,"Group Overheads";#N/A,#N/A,TRUE,"GROUP - CHANNEL SALES";#N/A,#N/A,TRUE,"GROUP - TOP 15";#N/A,#N/A,TRUE,"GROUP - DEBTORS";#N/A,#N/A,TRUE,"GROUP - KEY STATISTICS";#N/A,#N/A,TRUE,"GROUP - CAPEX";#N/A,#N/A,TRUE,"GROUP - CASHFLOW"}</definedName>
    <definedName name="wrn.IPO._.Valuation." hidden="1">{"assumptions",#N/A,FALSE,"Scenario 1";"valuation",#N/A,FALSE,"Scenario 1"}</definedName>
    <definedName name="wrn.LBO._.Summary." hidden="1">{"LBO Summary",#N/A,FALSE,"Summary"}</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wrn.TAXABLE._.INCOME." hidden="1">{"LCIIRECON",#N/A,FALSE,"LCII";"LCISRECON",#N/A,FALSE,"LCIS";"LCIMRECON",#N/A,FALSE,"LCIM";"LCITRECON",#N/A,FALSE,"LCIT";"CONSM1",#N/A,FALSE,"94FED"}</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K." hidden="1">{#N/A,#N/A,TRUE,"UK Profit and Loss";#N/A,#N/A,TRUE,"UK Balance Sheet";#N/A,#N/A,TRUE,"UK Sales";#N/A,#N/A,TRUE,"UK  Overheads";#N/A,#N/A,TRUE,"UK - CHANNEL SALES";#N/A,#N/A,TRUE,"UK - TOP 15";#N/A,#N/A,TRUE,"UK - DEBTORS";#N/A,#N/A,TRUE,"UK - KEY STATS";#N/A,#N/A,TRUE,"UK - CAPEX";#N/A,#N/A,TRUE,"UK - CASHFLOW"}</definedName>
    <definedName name="wrn.USA." hidden="1">{#N/A,#N/A,TRUE,"USA Profit and Loss";#N/A,#N/A,TRUE,"USA Balance Sheet";#N/A,#N/A,TRUE,"USA Sales ";#N/A,#N/A,TRUE,"USA  Overheads";#N/A,#N/A,TRUE,"USA - CHANNEL SALES";#N/A,#N/A,TRUE,"USA - TOP 15";#N/A,#N/A,TRUE,"USA - KEY STATS";#N/A,#N/A,TRUE,"USA - DEBTORS";#N/A,#N/A,TRUE,"USA - CAPEX";#N/A,#N/A,TRUE,"USA - CASHFLOW"}</definedName>
    <definedName name="xx" hidden="1">{#N/A,#N/A,FALSE,"EMPPAY"}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 l="1"/>
  <c r="K49" i="1"/>
  <c r="J49" i="1"/>
  <c r="H49" i="1"/>
  <c r="G49" i="1"/>
  <c r="F49" i="1"/>
  <c r="C49" i="1"/>
  <c r="K45" i="1"/>
  <c r="J45" i="1"/>
  <c r="H45" i="1"/>
  <c r="G45" i="1"/>
  <c r="F45" i="1"/>
  <c r="C45" i="1"/>
  <c r="K41" i="1"/>
  <c r="J41" i="1"/>
  <c r="H41" i="1"/>
  <c r="G41" i="1"/>
  <c r="F41" i="1"/>
  <c r="C41" i="1"/>
  <c r="K37" i="1"/>
  <c r="K50" i="1" s="1"/>
  <c r="J37" i="1"/>
  <c r="J50" i="1" s="1"/>
  <c r="H37" i="1"/>
  <c r="H50" i="1" s="1"/>
  <c r="G37" i="1"/>
  <c r="F37" i="1"/>
  <c r="F50" i="1" s="1"/>
  <c r="C37" i="1"/>
  <c r="C50" i="1" s="1"/>
  <c r="D15" i="1"/>
  <c r="D14" i="1"/>
  <c r="D13" i="1"/>
  <c r="D12" i="1"/>
  <c r="D11" i="1"/>
  <c r="E11" i="1" s="1"/>
  <c r="D10" i="1"/>
  <c r="E10" i="1" s="1"/>
  <c r="D9" i="1"/>
  <c r="E9" i="1" s="1"/>
  <c r="D8" i="1"/>
  <c r="E8" i="1" s="1"/>
  <c r="D7" i="1"/>
  <c r="E7" i="1" s="1"/>
  <c r="D6" i="1"/>
  <c r="E6" i="1" s="1"/>
  <c r="D5" i="1"/>
  <c r="E5" i="1" s="1"/>
  <c r="C5" i="1"/>
  <c r="C6" i="1" s="1"/>
  <c r="C7" i="1" s="1"/>
  <c r="C8" i="1" s="1"/>
  <c r="C9" i="1" s="1"/>
  <c r="C10" i="1" s="1"/>
  <c r="C11" i="1" s="1"/>
  <c r="C12" i="1" s="1"/>
  <c r="C13" i="1" s="1"/>
  <c r="C14" i="1" s="1"/>
  <c r="C15" i="1" s="1"/>
  <c r="D4" i="1"/>
  <c r="E4" i="1" s="1"/>
  <c r="E18" i="1" s="1"/>
  <c r="F15" i="1" l="1"/>
  <c r="F13" i="1"/>
  <c r="F14" i="1"/>
  <c r="F12" i="1"/>
  <c r="D16" i="1"/>
  <c r="D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Welbig, Jacki</author>
    <author>Jill Reiter</author>
  </authors>
  <commentList>
    <comment ref="C33" authorId="0" shapeId="0" xr:uid="{AB4445F4-9D94-4C79-AC92-31A225AB24B1}">
      <text>
        <r>
          <rPr>
            <b/>
            <sz val="9"/>
            <color indexed="81"/>
            <rFont val="Tahoma"/>
            <family val="2"/>
          </rPr>
          <t>Welbig, Jacki:</t>
        </r>
        <r>
          <rPr>
            <sz val="9"/>
            <color indexed="81"/>
            <rFont val="Tahoma"/>
            <family val="2"/>
          </rPr>
          <t xml:space="preserve">
BHCE NITS LOAD from BHCE - ARPA - ARPA NITS - 2021 - MMYY</t>
        </r>
      </text>
    </comment>
    <comment ref="F33" authorId="0" shapeId="0" xr:uid="{EB5FD119-FC91-4EC1-BB92-E42C2CFF41E6}">
      <text>
        <r>
          <rPr>
            <b/>
            <sz val="9"/>
            <color indexed="81"/>
            <rFont val="Tahoma"/>
            <family val="2"/>
          </rPr>
          <t>Welbig, Jacki:</t>
        </r>
        <r>
          <rPr>
            <sz val="9"/>
            <color indexed="81"/>
            <rFont val="Tahoma"/>
            <family val="2"/>
          </rPr>
          <t xml:space="preserve">
BHCE Load </t>
        </r>
      </text>
    </comment>
    <comment ref="G33" authorId="0" shapeId="0" xr:uid="{3A1A301A-D3FB-4267-BDA5-DDD2A64E5804}">
      <text>
        <r>
          <rPr>
            <b/>
            <sz val="9"/>
            <color indexed="81"/>
            <rFont val="Tahoma"/>
            <family val="2"/>
          </rPr>
          <t>Welbig, Jacki:</t>
        </r>
        <r>
          <rPr>
            <sz val="9"/>
            <color indexed="81"/>
            <rFont val="Tahoma"/>
            <family val="2"/>
          </rPr>
          <t xml:space="preserve">
ARPA, TSGT and PDA Network total on peak</t>
        </r>
      </text>
    </comment>
    <comment ref="J33" authorId="0" shapeId="0" xr:uid="{FCF98921-4950-417C-935B-AF0B73053C3A}">
      <text>
        <r>
          <rPr>
            <b/>
            <sz val="9"/>
            <color indexed="81"/>
            <rFont val="Tahoma"/>
            <family val="2"/>
          </rPr>
          <t>Welbig, Jacki:</t>
        </r>
        <r>
          <rPr>
            <sz val="9"/>
            <color indexed="81"/>
            <rFont val="Tahoma"/>
            <family val="2"/>
          </rPr>
          <t xml:space="preserve">
Hourly Firm from BHCT_MMMYY, Firm, Do not include the RMRG AREFS</t>
        </r>
      </text>
    </comment>
    <comment ref="K33" authorId="0" shapeId="0" xr:uid="{2419F1B7-6FEA-4C6B-80F8-4CCA411B02DF}">
      <text>
        <r>
          <rPr>
            <b/>
            <sz val="9"/>
            <color indexed="81"/>
            <rFont val="Tahoma"/>
            <family val="2"/>
          </rPr>
          <t>Welbig, Jacki:</t>
        </r>
        <r>
          <rPr>
            <sz val="9"/>
            <color indexed="81"/>
            <rFont val="Tahoma"/>
            <family val="2"/>
          </rPr>
          <t xml:space="preserve">
Hourly Non Firm from BHCT_MMMYY, peak hour</t>
        </r>
      </text>
    </comment>
    <comment ref="F34" authorId="0" shapeId="0" xr:uid="{A98EBC6B-8F9D-4C4E-AE98-3CAEE314887A}">
      <text>
        <r>
          <rPr>
            <b/>
            <sz val="9"/>
            <color indexed="81"/>
            <rFont val="Tahoma"/>
            <family val="2"/>
          </rPr>
          <t>Welbig, Jacki:</t>
        </r>
        <r>
          <rPr>
            <sz val="9"/>
            <color indexed="81"/>
            <rFont val="Tahoma"/>
            <family val="2"/>
          </rPr>
          <t xml:space="preserve">
BHCE Load</t>
        </r>
      </text>
    </comment>
    <comment ref="H34" authorId="1" shapeId="0" xr:uid="{073F5857-95DA-4DC8-A672-4DAF01EC768E}">
      <text>
        <r>
          <rPr>
            <b/>
            <sz val="9"/>
            <color indexed="81"/>
            <rFont val="Tahoma"/>
            <family val="2"/>
          </rPr>
          <t>Jill Reiter:</t>
        </r>
        <r>
          <rPr>
            <sz val="9"/>
            <color indexed="81"/>
            <rFont val="Tahoma"/>
            <family val="2"/>
          </rPr>
          <t xml:space="preserve">
CRSP LT PTP began in Jan 2016 - 5 MW (Ends 9/29/2024),
TSPM LT PTP began Jan 2022 - 58 MW</t>
        </r>
      </text>
    </comment>
  </commentList>
</comments>
</file>

<file path=xl/sharedStrings.xml><?xml version="1.0" encoding="utf-8"?>
<sst xmlns="http://schemas.openxmlformats.org/spreadsheetml/2006/main" count="85" uniqueCount="70">
  <si>
    <t>Line</t>
  </si>
  <si>
    <t>Month</t>
  </si>
  <si>
    <t>Year</t>
  </si>
  <si>
    <t>Transmission System Monthly Loads (kW) (Note A)</t>
  </si>
  <si>
    <t>Transmission System Load for Jan-Aug (kW)</t>
  </si>
  <si>
    <t>Percentage of Avg. Jan -Aug Load 
(Note B)</t>
  </si>
  <si>
    <t>(a)</t>
  </si>
  <si>
    <t>(b)</t>
  </si>
  <si>
    <t>(c)</t>
  </si>
  <si>
    <t>(d)</t>
  </si>
  <si>
    <t>(e)</t>
  </si>
  <si>
    <t>January</t>
  </si>
  <si>
    <t>February</t>
  </si>
  <si>
    <t>March</t>
  </si>
  <si>
    <t>April</t>
  </si>
  <si>
    <t>May</t>
  </si>
  <si>
    <t>June</t>
  </si>
  <si>
    <t>July</t>
  </si>
  <si>
    <t>August</t>
  </si>
  <si>
    <t>September</t>
  </si>
  <si>
    <t>October</t>
  </si>
  <si>
    <t>November</t>
  </si>
  <si>
    <t>December</t>
  </si>
  <si>
    <t>Total</t>
  </si>
  <si>
    <t>Divisor</t>
  </si>
  <si>
    <t>Average</t>
  </si>
  <si>
    <t>Notes</t>
  </si>
  <si>
    <t>A</t>
  </si>
  <si>
    <t>Source: Form 1 page 400, lines 1-15, columns e, f, g and h</t>
  </si>
  <si>
    <t>B</t>
  </si>
  <si>
    <t xml:space="preserve">Carried forward for use in Worksheet P3, Column b. </t>
  </si>
  <si>
    <t>Name of Respondent</t>
  </si>
  <si>
    <t>This Report Is:</t>
  </si>
  <si>
    <t>Date of Report</t>
  </si>
  <si>
    <t>Year/Period of Report</t>
  </si>
  <si>
    <t>Black Hills Colorado Electric</t>
  </si>
  <si>
    <t>(1)   X    An Original</t>
  </si>
  <si>
    <t>(Mo, Da, Yr)</t>
  </si>
  <si>
    <t>Period Ending</t>
  </si>
  <si>
    <t>(2)          A Resubmission</t>
  </si>
  <si>
    <t>2022/Q1</t>
  </si>
  <si>
    <t>MONTHLY TRANSMISSION SYSTEM PEAK LOAD</t>
  </si>
  <si>
    <t>1.  Report the monthly peak load on the respondent's transmission system. If the respondent has two or more power systems which are not physically integrated, furnish the required information for each non-integrated system.</t>
  </si>
  <si>
    <t>2.  Report on Column (b) by month the transmission system's peak load.</t>
  </si>
  <si>
    <t>3.  Report on Columns (c) and (d) the specified information for each monthly transmission - system peak load reported on Column (b).</t>
  </si>
  <si>
    <t>4.  Report on Columns (e) through (j) by month the system's monthly maximum megawatt load by statistical classifications.  See General Instruction for the definition of each statistical classification.</t>
  </si>
  <si>
    <r>
      <t xml:space="preserve">Name of System: </t>
    </r>
    <r>
      <rPr>
        <b/>
        <sz val="10"/>
        <color indexed="12"/>
        <rFont val="Arial"/>
        <family val="2"/>
      </rPr>
      <t>Black Hills/ Colorado Electric</t>
    </r>
  </si>
  <si>
    <t>Line No.</t>
  </si>
  <si>
    <t>Month                                             (a)</t>
  </si>
  <si>
    <t>Monthly Peak
MW - Total
(b) (FN-1)</t>
  </si>
  <si>
    <t>Day of Monthly Peak
(c)</t>
  </si>
  <si>
    <t>Hour of Monthly Peak
(d)</t>
  </si>
  <si>
    <t>Firm Network Service for Self
(e)</t>
  </si>
  <si>
    <t>Firm Network Service for Others
(f)</t>
  </si>
  <si>
    <t>Long-Term Firm Point-to-point Reservations
(g) (FN-2)</t>
  </si>
  <si>
    <t>Other Long-Term Firm Service
(h)</t>
  </si>
  <si>
    <t>Short-Term Firm Point-to-point Reservation
(i)</t>
  </si>
  <si>
    <t>Other Service
(j) (FN-3)</t>
  </si>
  <si>
    <t>b=Total BHCE NITS load</t>
  </si>
  <si>
    <t>e=Total BHCE load</t>
  </si>
  <si>
    <t>Total For Quarter</t>
  </si>
  <si>
    <t>f=Total of other Network customers load (ARAP,PDA,TSGT)</t>
  </si>
  <si>
    <t>g=Total yearly Firm full contract amount per hour</t>
  </si>
  <si>
    <r>
      <t xml:space="preserve">i=Short term firm PTP (BHCT_JAN21) Data + Cals tab, Filter on Firm,OperatingDTM Date and Time ) </t>
    </r>
    <r>
      <rPr>
        <sz val="10"/>
        <color rgb="FFFF0000"/>
        <rFont val="Arial"/>
        <family val="2"/>
      </rPr>
      <t>DO NOT included RMRG AREFS</t>
    </r>
  </si>
  <si>
    <t xml:space="preserve">j = Non Firm PTP (BHCT_JAN21) Data + Cals tab, Filter on Non-Firm, OperatingDTM Date and Time </t>
  </si>
  <si>
    <t>Total Year to Date</t>
  </si>
  <si>
    <t>BHCOE network</t>
  </si>
  <si>
    <t xml:space="preserve">(FN-1)--NITS Load peak </t>
  </si>
  <si>
    <t>(FN-2)--Contract amount</t>
  </si>
  <si>
    <t xml:space="preserve">(FN-3)--Non Firm sales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</si>
</sst>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mmmm\ d\,\ yyyy"/>
  </numFmts>
  <fonts count="22" x14ac:knownFonts="1">
    <font>
      <sz val="11"/>
      <color theme="1"/>
      <name val="Calibri"/>
      <family val="2"/>
      <scheme val="minor"/>
    </font>
    <font>
      <sz val="11"/>
      <color theme="1"/>
      <name val="Calibri"/>
      <family val="2"/>
      <scheme val="minor"/>
    </font>
    <font>
      <b/>
      <sz val="10"/>
      <name val="Times New Roman"/>
      <family val="1"/>
    </font>
    <font>
      <sz val="10"/>
      <name val="Arial"/>
      <family val="2"/>
    </font>
    <font>
      <sz val="10"/>
      <name val="Times New Roman"/>
      <family val="1"/>
    </font>
    <font>
      <sz val="10"/>
      <color rgb="FF000099"/>
      <name val="Times New Roman"/>
      <family val="1"/>
    </font>
    <font>
      <sz val="12"/>
      <name val="Times New Roman"/>
      <family val="1"/>
    </font>
    <font>
      <i/>
      <sz val="11"/>
      <color rgb="FFFF0000"/>
      <name val="Calibri"/>
      <family val="2"/>
      <scheme val="minor"/>
    </font>
    <font>
      <sz val="10"/>
      <name val="MS Sans Serif"/>
      <family val="2"/>
    </font>
    <font>
      <sz val="8"/>
      <name val="Arial"/>
      <family val="2"/>
    </font>
    <font>
      <sz val="10"/>
      <name val="Courier"/>
      <family val="3"/>
    </font>
    <font>
      <sz val="8"/>
      <name val="Helvetica"/>
      <family val="2"/>
    </font>
    <font>
      <b/>
      <sz val="10"/>
      <color indexed="17"/>
      <name val="Arial"/>
      <family val="2"/>
    </font>
    <font>
      <b/>
      <sz val="10"/>
      <name val="Arial"/>
      <family val="2"/>
    </font>
    <font>
      <b/>
      <sz val="10"/>
      <color indexed="12"/>
      <name val="Arial"/>
      <family val="2"/>
    </font>
    <font>
      <b/>
      <sz val="8"/>
      <name val="Arial"/>
      <family val="2"/>
    </font>
    <font>
      <sz val="9"/>
      <name val="Arial"/>
      <family val="2"/>
    </font>
    <font>
      <sz val="10"/>
      <color indexed="12"/>
      <name val="Arial"/>
      <family val="2"/>
    </font>
    <font>
      <sz val="10"/>
      <color indexed="10"/>
      <name val="Arial"/>
      <family val="2"/>
    </font>
    <font>
      <sz val="10"/>
      <color rgb="FFFF0000"/>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indexed="47"/>
        <bgColor indexed="64"/>
      </patternFill>
    </fill>
    <fill>
      <patternFill patternType="solid">
        <fgColor theme="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8" fillId="0" borderId="0"/>
    <xf numFmtId="0" fontId="8" fillId="0" borderId="0"/>
    <xf numFmtId="37" fontId="10" fillId="0" borderId="0"/>
    <xf numFmtId="0" fontId="3" fillId="0" borderId="0"/>
  </cellStyleXfs>
  <cellXfs count="90">
    <xf numFmtId="0" fontId="0" fillId="0" borderId="0" xfId="0"/>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2"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4" fillId="0" borderId="4" xfId="3" applyFont="1" applyBorder="1"/>
    <xf numFmtId="0" fontId="2" fillId="0" borderId="5" xfId="0" applyFont="1" applyBorder="1" applyAlignment="1" applyProtection="1">
      <alignment horizontal="center"/>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4" fillId="0" borderId="7" xfId="3" applyFont="1" applyBorder="1" applyAlignment="1">
      <alignment horizontal="center"/>
    </xf>
    <xf numFmtId="14" fontId="4" fillId="0" borderId="0" xfId="0" applyNumberFormat="1" applyFont="1" applyProtection="1">
      <protection locked="0"/>
    </xf>
    <xf numFmtId="1" fontId="5" fillId="0" borderId="0" xfId="0" applyNumberFormat="1" applyFont="1" applyAlignment="1" applyProtection="1">
      <alignment horizontal="center"/>
      <protection locked="0"/>
    </xf>
    <xf numFmtId="3" fontId="5" fillId="0" borderId="0" xfId="0" applyNumberFormat="1" applyFont="1" applyProtection="1">
      <protection locked="0"/>
    </xf>
    <xf numFmtId="164" fontId="4" fillId="0" borderId="0" xfId="1" applyNumberFormat="1" applyFont="1" applyFill="1" applyBorder="1" applyAlignment="1">
      <alignment horizontal="center"/>
    </xf>
    <xf numFmtId="10" fontId="6" fillId="0" borderId="8" xfId="4" applyNumberFormat="1" applyFont="1" applyFill="1" applyBorder="1"/>
    <xf numFmtId="3" fontId="7" fillId="0" borderId="0" xfId="0" applyNumberFormat="1" applyFont="1"/>
    <xf numFmtId="1" fontId="4" fillId="0" borderId="0" xfId="0" applyNumberFormat="1" applyFont="1" applyAlignment="1" applyProtection="1">
      <alignment horizontal="center"/>
      <protection locked="0"/>
    </xf>
    <xf numFmtId="165" fontId="6" fillId="0" borderId="0" xfId="0" applyNumberFormat="1" applyFont="1"/>
    <xf numFmtId="10" fontId="4" fillId="0" borderId="8" xfId="2" applyNumberFormat="1" applyFont="1" applyFill="1" applyBorder="1" applyAlignment="1">
      <alignment horizontal="right"/>
    </xf>
    <xf numFmtId="0" fontId="4" fillId="0" borderId="0" xfId="0" applyFont="1" applyAlignment="1">
      <alignment horizontal="right"/>
    </xf>
    <xf numFmtId="164" fontId="4" fillId="0" borderId="0" xfId="0" applyNumberFormat="1" applyFont="1"/>
    <xf numFmtId="0" fontId="4" fillId="0" borderId="0" xfId="3" applyFont="1"/>
    <xf numFmtId="164" fontId="4" fillId="0" borderId="9" xfId="0" applyNumberFormat="1" applyFont="1" applyBorder="1"/>
    <xf numFmtId="10" fontId="4" fillId="0" borderId="8" xfId="5" applyNumberFormat="1" applyFont="1" applyFill="1" applyBorder="1"/>
    <xf numFmtId="0" fontId="4" fillId="0" borderId="0" xfId="3" applyFont="1" applyAlignment="1">
      <alignment horizontal="right"/>
    </xf>
    <xf numFmtId="10" fontId="4" fillId="0" borderId="8" xfId="3" applyNumberFormat="1" applyFont="1" applyBorder="1"/>
    <xf numFmtId="0" fontId="4" fillId="0" borderId="8" xfId="3" applyFont="1" applyBorder="1"/>
    <xf numFmtId="0" fontId="4" fillId="0" borderId="10" xfId="3" applyFont="1" applyBorder="1" applyAlignment="1">
      <alignment horizontal="center"/>
    </xf>
    <xf numFmtId="0" fontId="4" fillId="0" borderId="11" xfId="3" quotePrefix="1" applyFont="1" applyBorder="1"/>
    <xf numFmtId="0" fontId="4" fillId="0" borderId="11" xfId="3" applyFont="1" applyBorder="1"/>
    <xf numFmtId="0" fontId="4" fillId="0" borderId="12" xfId="3" applyFont="1" applyBorder="1"/>
    <xf numFmtId="0" fontId="9" fillId="0" borderId="1" xfId="6" applyFont="1" applyBorder="1"/>
    <xf numFmtId="0" fontId="9" fillId="0" borderId="2" xfId="6" applyFont="1" applyBorder="1"/>
    <xf numFmtId="0" fontId="9" fillId="0" borderId="3" xfId="6" applyFont="1" applyBorder="1"/>
    <xf numFmtId="0" fontId="8" fillId="0" borderId="0" xfId="7"/>
    <xf numFmtId="37" fontId="11" fillId="0" borderId="13" xfId="8" applyFont="1" applyBorder="1" applyAlignment="1">
      <alignment vertical="center"/>
    </xf>
    <xf numFmtId="0" fontId="9" fillId="0" borderId="8" xfId="6" applyFont="1" applyBorder="1"/>
    <xf numFmtId="0" fontId="9" fillId="0" borderId="7" xfId="6" applyFont="1" applyBorder="1"/>
    <xf numFmtId="0" fontId="9" fillId="0" borderId="0" xfId="6" applyFont="1"/>
    <xf numFmtId="166" fontId="12" fillId="0" borderId="7" xfId="6" applyNumberFormat="1" applyFont="1" applyBorder="1" applyAlignment="1">
      <alignment horizontal="left"/>
    </xf>
    <xf numFmtId="0" fontId="9" fillId="0" borderId="10" xfId="6" applyFont="1" applyBorder="1" applyAlignment="1">
      <alignment horizontal="left"/>
    </xf>
    <xf numFmtId="0" fontId="9" fillId="0" borderId="12" xfId="6" applyFont="1" applyBorder="1"/>
    <xf numFmtId="0" fontId="9" fillId="0" borderId="10" xfId="6" applyFont="1" applyBorder="1"/>
    <xf numFmtId="0" fontId="9" fillId="0" borderId="11" xfId="6" applyFont="1" applyBorder="1"/>
    <xf numFmtId="166" fontId="12" fillId="0" borderId="10" xfId="6" applyNumberFormat="1" applyFont="1" applyBorder="1" applyAlignment="1">
      <alignment horizontal="left"/>
    </xf>
    <xf numFmtId="166" fontId="12" fillId="0" borderId="12" xfId="6" quotePrefix="1" applyNumberFormat="1" applyFont="1" applyBorder="1" applyAlignment="1">
      <alignment horizontal="left"/>
    </xf>
    <xf numFmtId="0" fontId="13" fillId="0" borderId="14" xfId="6" applyFont="1" applyBorder="1" applyAlignment="1">
      <alignment horizontal="center"/>
    </xf>
    <xf numFmtId="0" fontId="13" fillId="0" borderId="15" xfId="6" applyFont="1" applyBorder="1" applyAlignment="1">
      <alignment horizontal="center"/>
    </xf>
    <xf numFmtId="0" fontId="13" fillId="0" borderId="16" xfId="6" applyFont="1" applyBorder="1" applyAlignment="1">
      <alignment horizontal="center"/>
    </xf>
    <xf numFmtId="0" fontId="9" fillId="0" borderId="1" xfId="6" applyFont="1" applyBorder="1" applyAlignment="1">
      <alignment horizontal="left" vertical="top" wrapText="1"/>
    </xf>
    <xf numFmtId="0" fontId="9" fillId="0" borderId="2" xfId="6" applyFont="1" applyBorder="1" applyAlignment="1">
      <alignment horizontal="left" vertical="top" wrapText="1"/>
    </xf>
    <xf numFmtId="0" fontId="9" fillId="0" borderId="3" xfId="6" applyFont="1" applyBorder="1" applyAlignment="1">
      <alignment horizontal="left" vertical="top" wrapText="1"/>
    </xf>
    <xf numFmtId="0" fontId="9" fillId="0" borderId="7" xfId="6" applyFont="1" applyBorder="1" applyAlignment="1">
      <alignment horizontal="left" vertical="top" wrapText="1"/>
    </xf>
    <xf numFmtId="0" fontId="9" fillId="0" borderId="0" xfId="6" applyFont="1" applyAlignment="1">
      <alignment horizontal="left" vertical="top" wrapText="1"/>
    </xf>
    <xf numFmtId="0" fontId="9" fillId="0" borderId="8" xfId="6" applyFont="1" applyBorder="1" applyAlignment="1">
      <alignment horizontal="left" vertical="top" wrapText="1"/>
    </xf>
    <xf numFmtId="0" fontId="9" fillId="0" borderId="10" xfId="6" applyFont="1" applyBorder="1" applyAlignment="1">
      <alignment horizontal="left" vertical="top" wrapText="1"/>
    </xf>
    <xf numFmtId="0" fontId="9" fillId="0" borderId="11" xfId="6" applyFont="1" applyBorder="1" applyAlignment="1">
      <alignment horizontal="left" vertical="top" wrapText="1"/>
    </xf>
    <xf numFmtId="0" fontId="9" fillId="0" borderId="12" xfId="6" applyFont="1" applyBorder="1" applyAlignment="1">
      <alignment horizontal="left" vertical="top" wrapText="1"/>
    </xf>
    <xf numFmtId="0" fontId="13" fillId="0" borderId="14" xfId="6" applyFont="1" applyBorder="1" applyAlignment="1">
      <alignment horizontal="left" wrapText="1"/>
    </xf>
    <xf numFmtId="0" fontId="13" fillId="0" borderId="15" xfId="6" applyFont="1" applyBorder="1" applyAlignment="1">
      <alignment horizontal="left" wrapText="1"/>
    </xf>
    <xf numFmtId="0" fontId="13" fillId="0" borderId="16" xfId="6" applyFont="1" applyBorder="1" applyAlignment="1">
      <alignment horizontal="left" wrapText="1"/>
    </xf>
    <xf numFmtId="0" fontId="9" fillId="0" borderId="17" xfId="6" applyFont="1" applyBorder="1" applyAlignment="1">
      <alignment horizontal="center" vertical="center" wrapText="1"/>
    </xf>
    <xf numFmtId="0" fontId="9" fillId="0" borderId="11" xfId="6" applyFont="1" applyBorder="1" applyAlignment="1">
      <alignment horizontal="center" wrapText="1"/>
    </xf>
    <xf numFmtId="0" fontId="9" fillId="2" borderId="17" xfId="6" applyFont="1" applyFill="1" applyBorder="1" applyAlignment="1">
      <alignment horizontal="center" wrapText="1"/>
    </xf>
    <xf numFmtId="0" fontId="9" fillId="0" borderId="17" xfId="6" applyFont="1" applyBorder="1" applyAlignment="1">
      <alignment horizontal="center" wrapText="1"/>
    </xf>
    <xf numFmtId="0" fontId="15" fillId="0" borderId="17" xfId="6" applyFont="1" applyBorder="1" applyAlignment="1">
      <alignment horizontal="center" wrapText="1"/>
    </xf>
    <xf numFmtId="0" fontId="15" fillId="2" borderId="17" xfId="6" applyFont="1" applyFill="1" applyBorder="1" applyAlignment="1">
      <alignment horizontal="center" wrapText="1"/>
    </xf>
    <xf numFmtId="0" fontId="16" fillId="0" borderId="10" xfId="6" applyFont="1" applyBorder="1" applyAlignment="1">
      <alignment horizontal="center" vertical="center"/>
    </xf>
    <xf numFmtId="0" fontId="3" fillId="0" borderId="17" xfId="6" applyFont="1" applyBorder="1" applyAlignment="1">
      <alignment wrapText="1"/>
    </xf>
    <xf numFmtId="1" fontId="0" fillId="3" borderId="18" xfId="0" applyNumberFormat="1" applyFill="1" applyBorder="1" applyAlignment="1">
      <alignment horizontal="center" wrapText="1"/>
    </xf>
    <xf numFmtId="0" fontId="17" fillId="0" borderId="12" xfId="6" applyFont="1" applyBorder="1" applyAlignment="1">
      <alignment horizontal="center"/>
    </xf>
    <xf numFmtId="1" fontId="17" fillId="0" borderId="12" xfId="6" applyNumberFormat="1" applyFont="1" applyBorder="1" applyAlignment="1">
      <alignment horizontal="center"/>
    </xf>
    <xf numFmtId="37" fontId="17" fillId="0" borderId="12" xfId="6" applyNumberFormat="1" applyFont="1" applyBorder="1" applyAlignment="1">
      <alignment horizontal="center"/>
    </xf>
    <xf numFmtId="0" fontId="18" fillId="0" borderId="12" xfId="6" applyFont="1" applyBorder="1" applyAlignment="1">
      <alignment horizontal="center"/>
    </xf>
    <xf numFmtId="37" fontId="18" fillId="0" borderId="12" xfId="6" applyNumberFormat="1" applyFont="1" applyBorder="1" applyAlignment="1">
      <alignment horizontal="center"/>
    </xf>
    <xf numFmtId="37" fontId="3" fillId="0" borderId="0" xfId="6" applyNumberFormat="1" applyFont="1"/>
    <xf numFmtId="0" fontId="3" fillId="0" borderId="19" xfId="6" applyFont="1" applyBorder="1" applyAlignment="1">
      <alignment wrapText="1"/>
    </xf>
    <xf numFmtId="1" fontId="0" fillId="3" borderId="20" xfId="0" applyNumberFormat="1" applyFill="1" applyBorder="1" applyAlignment="1">
      <alignment horizontal="center" wrapText="1"/>
    </xf>
    <xf numFmtId="37" fontId="13" fillId="0" borderId="12" xfId="6" applyNumberFormat="1" applyFont="1" applyBorder="1" applyAlignment="1">
      <alignment horizontal="center"/>
    </xf>
    <xf numFmtId="37" fontId="13" fillId="4" borderId="12" xfId="6" applyNumberFormat="1" applyFont="1" applyFill="1" applyBorder="1" applyAlignment="1">
      <alignment horizontal="center"/>
    </xf>
    <xf numFmtId="37" fontId="3" fillId="5" borderId="0" xfId="6" applyNumberFormat="1" applyFont="1" applyFill="1"/>
    <xf numFmtId="1" fontId="17" fillId="5" borderId="12" xfId="6" applyNumberFormat="1" applyFont="1" applyFill="1" applyBorder="1" applyAlignment="1">
      <alignment horizontal="center"/>
    </xf>
    <xf numFmtId="37" fontId="17" fillId="5" borderId="12" xfId="6" applyNumberFormat="1" applyFont="1" applyFill="1" applyBorder="1" applyAlignment="1">
      <alignment horizontal="center"/>
    </xf>
    <xf numFmtId="0" fontId="3" fillId="0" borderId="0" xfId="9"/>
    <xf numFmtId="0" fontId="17" fillId="5" borderId="12" xfId="6" applyFont="1" applyFill="1" applyBorder="1" applyAlignment="1">
      <alignment horizontal="center"/>
    </xf>
    <xf numFmtId="1" fontId="0" fillId="3" borderId="21" xfId="0" applyNumberFormat="1" applyFill="1" applyBorder="1" applyAlignment="1">
      <alignment horizontal="center" wrapText="1"/>
    </xf>
    <xf numFmtId="0" fontId="16" fillId="0" borderId="0" xfId="6" applyFont="1" applyAlignment="1">
      <alignment horizontal="center"/>
    </xf>
    <xf numFmtId="0" fontId="3" fillId="0" borderId="0" xfId="6" applyFont="1" applyAlignment="1">
      <alignment wrapText="1"/>
    </xf>
    <xf numFmtId="37" fontId="13" fillId="0" borderId="0" xfId="6" applyNumberFormat="1" applyFont="1" applyAlignment="1">
      <alignment horizontal="center"/>
    </xf>
    <xf numFmtId="0" fontId="3" fillId="0" borderId="0" xfId="6" applyFont="1"/>
  </cellXfs>
  <cellStyles count="10">
    <cellStyle name="Comma" xfId="1" builtinId="3"/>
    <cellStyle name="Normal" xfId="0" builtinId="0"/>
    <cellStyle name="Normal 2" xfId="9" xr:uid="{AB0D9AE5-C664-4AEF-B7B8-C67750160A8A}"/>
    <cellStyle name="Normal 7" xfId="7" xr:uid="{842B2296-F4BD-478D-B0EC-57BBC35F86F3}"/>
    <cellStyle name="Normal_Ferc Summary Form Page 401" xfId="8" xr:uid="{7424EC03-E3D2-4718-84C0-D6F38CE0D5F7}"/>
    <cellStyle name="Normal_PRECorp2002HeintzResponse 8-21-03" xfId="3" xr:uid="{84222171-7D3F-41D3-83B1-C09B2DD7EF5F}"/>
    <cellStyle name="Normal_QE4 2008 Pgs 400 &amp; 401 Only" xfId="6" xr:uid="{0CA9F2A8-B9A7-4463-8B16-8FB4281086AC}"/>
    <cellStyle name="Percent" xfId="2" builtinId="5"/>
    <cellStyle name="Percent 10" xfId="4" xr:uid="{C7EC832B-2F26-4D26-9D01-C55106AA7E3A}"/>
    <cellStyle name="Percent 2 2" xfId="5" xr:uid="{A517C904-5EBE-41CC-9EA0-FA4C702AF8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bhcorp\dfscompany\BHSC\BHC\Rates\BHE%20COE\FERC\Transmission%20Formula%20Rate\COE%20Trans%20Form%20Rates%202022\Settlement\WP%20Index%20&amp;%20WPs\2022%20BHCE%20Attach%20H%20Supplemental%20Workpapers_Settlement%20Example%2009072023.xlsx" TargetMode="External"/><Relationship Id="rId1" Type="http://schemas.openxmlformats.org/officeDocument/2006/relationships/externalLinkPath" Target="file:///\\bhcorp\dfscompany\BHSC\BHC\Rates\BHE%20COE\FERC\Transmission%20Formula%20Rate\COE%20Trans%20Form%20Rates%202022\Settlement\WP%20Index%20&amp;%20WPs\2022%20BHCE%20Attach%20H%20Supplemental%20Workpapers_Settlement%20Example%200907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st of Service Ref Changes"/>
      <sheetName val="A-4 Rate Base to FF1"/>
      <sheetName val="Cost of Long Term Debt"/>
      <sheetName val="Income Tax"/>
      <sheetName val="Wholesale Excluded Plant"/>
      <sheetName val="GSU Excluded Plant"/>
      <sheetName val="COE Excluded Plant"/>
      <sheetName val="A.2 Safety Advertising"/>
      <sheetName val="Safety Advertising Data"/>
      <sheetName val="A. 2 Penalties"/>
      <sheetName val="Penalties Data"/>
      <sheetName val="A.2 Lobbying"/>
      <sheetName val="A.2 PBOP"/>
      <sheetName val="PBOP OPEB ASC 715 - Excel"/>
      <sheetName val="PBOP 50507 Pivot"/>
      <sheetName val="A4- RB-BS - Jan - Dec 2021"/>
      <sheetName val="A4-RB- BS - Jan - Dec 2022"/>
      <sheetName val="A6-Divisor"/>
      <sheetName val="A8-Prepmts"/>
      <sheetName val="A8 - 165002 Detail"/>
      <sheetName val="A8 - 165004 Detail"/>
      <sheetName val="A8 - 165012 Detail"/>
      <sheetName val="A8 - 165020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C0104-DFBC-4B1F-82C0-DF453CDFE774}">
  <dimension ref="A1:L55"/>
  <sheetViews>
    <sheetView tabSelected="1" zoomScale="80" zoomScaleNormal="80" workbookViewId="0">
      <selection activeCell="D15" sqref="D15"/>
    </sheetView>
  </sheetViews>
  <sheetFormatPr defaultRowHeight="14.4" x14ac:dyDescent="0.3"/>
  <cols>
    <col min="1" max="1" width="7.77734375" bestFit="1" customWidth="1"/>
    <col min="2" max="2" width="18.33203125" customWidth="1"/>
    <col min="3" max="3" width="16" customWidth="1"/>
    <col min="4" max="4" width="16.21875" customWidth="1"/>
    <col min="5" max="5" width="19.5546875" customWidth="1"/>
    <col min="6" max="6" width="18.33203125" customWidth="1"/>
    <col min="7" max="7" width="20.44140625" customWidth="1"/>
    <col min="8" max="8" width="19.109375" customWidth="1"/>
    <col min="9" max="9" width="20.6640625" customWidth="1"/>
    <col min="10" max="10" width="16.21875" customWidth="1"/>
    <col min="11" max="11" width="12.33203125" bestFit="1" customWidth="1"/>
  </cols>
  <sheetData>
    <row r="1" spans="1:7" ht="15" thickBot="1" x14ac:dyDescent="0.35"/>
    <row r="2" spans="1:7" ht="53.4" x14ac:dyDescent="0.3">
      <c r="A2" s="1" t="s">
        <v>0</v>
      </c>
      <c r="B2" s="2" t="s">
        <v>1</v>
      </c>
      <c r="C2" s="3" t="s">
        <v>2</v>
      </c>
      <c r="D2" s="3" t="s">
        <v>3</v>
      </c>
      <c r="E2" s="3" t="s">
        <v>4</v>
      </c>
      <c r="F2" s="4" t="s">
        <v>5</v>
      </c>
    </row>
    <row r="3" spans="1:7" x14ac:dyDescent="0.3">
      <c r="A3" s="5"/>
      <c r="B3" s="6" t="s">
        <v>6</v>
      </c>
      <c r="C3" s="7" t="s">
        <v>7</v>
      </c>
      <c r="D3" s="7" t="s">
        <v>8</v>
      </c>
      <c r="E3" s="7" t="s">
        <v>9</v>
      </c>
      <c r="F3" s="8" t="s">
        <v>10</v>
      </c>
    </row>
    <row r="4" spans="1:7" ht="15.6" x14ac:dyDescent="0.3">
      <c r="A4" s="9">
        <v>1</v>
      </c>
      <c r="B4" s="10" t="s">
        <v>11</v>
      </c>
      <c r="C4" s="11">
        <v>2022</v>
      </c>
      <c r="D4" s="12">
        <f>ROUND((F34+G34+H34)*1000,-3)</f>
        <v>357000</v>
      </c>
      <c r="E4" s="13">
        <f>D4</f>
        <v>357000</v>
      </c>
      <c r="F4" s="14"/>
      <c r="G4" s="15"/>
    </row>
    <row r="5" spans="1:7" ht="15.6" x14ac:dyDescent="0.3">
      <c r="A5" s="9">
        <v>2</v>
      </c>
      <c r="B5" s="10" t="s">
        <v>12</v>
      </c>
      <c r="C5" s="16">
        <f>C4</f>
        <v>2022</v>
      </c>
      <c r="D5" s="12">
        <f t="shared" ref="D5:D6" si="0">ROUND((F35+G35+H35)*1000,-3)</f>
        <v>368000</v>
      </c>
      <c r="E5" s="13">
        <f t="shared" ref="E5:E11" si="1">D5</f>
        <v>368000</v>
      </c>
      <c r="F5" s="14"/>
    </row>
    <row r="6" spans="1:7" ht="15.6" x14ac:dyDescent="0.3">
      <c r="A6" s="9">
        <v>3</v>
      </c>
      <c r="B6" s="10" t="s">
        <v>13</v>
      </c>
      <c r="C6" s="16">
        <f t="shared" ref="C6:C15" si="2">C5</f>
        <v>2022</v>
      </c>
      <c r="D6" s="12">
        <f t="shared" si="0"/>
        <v>346000</v>
      </c>
      <c r="E6" s="13">
        <f t="shared" si="1"/>
        <v>346000</v>
      </c>
      <c r="F6" s="14"/>
    </row>
    <row r="7" spans="1:7" ht="15.6" x14ac:dyDescent="0.3">
      <c r="A7" s="9">
        <v>4</v>
      </c>
      <c r="B7" s="10" t="s">
        <v>14</v>
      </c>
      <c r="C7" s="16">
        <f t="shared" si="2"/>
        <v>2022</v>
      </c>
      <c r="D7" s="12">
        <f>ROUND((F38+G38+H38)*1000,-3)</f>
        <v>331000</v>
      </c>
      <c r="E7" s="13">
        <f t="shared" si="1"/>
        <v>331000</v>
      </c>
      <c r="F7" s="14"/>
    </row>
    <row r="8" spans="1:7" ht="15.6" x14ac:dyDescent="0.3">
      <c r="A8" s="9">
        <v>5</v>
      </c>
      <c r="B8" s="10" t="s">
        <v>15</v>
      </c>
      <c r="C8" s="16">
        <f t="shared" si="2"/>
        <v>2022</v>
      </c>
      <c r="D8" s="12">
        <f t="shared" ref="D8:D9" si="3">ROUND((F39+G39+H39)*1000,-3)</f>
        <v>418000</v>
      </c>
      <c r="E8" s="13">
        <f t="shared" si="1"/>
        <v>418000</v>
      </c>
      <c r="F8" s="14"/>
    </row>
    <row r="9" spans="1:7" ht="15.6" x14ac:dyDescent="0.3">
      <c r="A9" s="9">
        <v>6</v>
      </c>
      <c r="B9" s="10" t="s">
        <v>16</v>
      </c>
      <c r="C9" s="16">
        <f t="shared" si="2"/>
        <v>2022</v>
      </c>
      <c r="D9" s="12">
        <f t="shared" si="3"/>
        <v>476000</v>
      </c>
      <c r="E9" s="13">
        <f t="shared" si="1"/>
        <v>476000</v>
      </c>
      <c r="F9" s="14"/>
    </row>
    <row r="10" spans="1:7" ht="15.6" x14ac:dyDescent="0.3">
      <c r="A10" s="9">
        <v>7</v>
      </c>
      <c r="B10" s="10" t="s">
        <v>17</v>
      </c>
      <c r="C10" s="16">
        <f t="shared" si="2"/>
        <v>2022</v>
      </c>
      <c r="D10" s="12">
        <f>ROUND((+F42+G42+H42)*1000,-3)</f>
        <v>515000</v>
      </c>
      <c r="E10" s="13">
        <f t="shared" si="1"/>
        <v>515000</v>
      </c>
      <c r="F10" s="14"/>
    </row>
    <row r="11" spans="1:7" ht="15.6" x14ac:dyDescent="0.3">
      <c r="A11" s="9">
        <v>8</v>
      </c>
      <c r="B11" s="10" t="s">
        <v>18</v>
      </c>
      <c r="C11" s="16">
        <f t="shared" si="2"/>
        <v>2022</v>
      </c>
      <c r="D11" s="12">
        <f t="shared" ref="D11:D12" si="4">ROUND((+F43+G43+H43)*1000,-3)</f>
        <v>501000</v>
      </c>
      <c r="E11" s="13">
        <f t="shared" si="1"/>
        <v>501000</v>
      </c>
      <c r="F11" s="14"/>
    </row>
    <row r="12" spans="1:7" ht="15.6" x14ac:dyDescent="0.3">
      <c r="A12" s="9">
        <v>9</v>
      </c>
      <c r="B12" s="10" t="s">
        <v>19</v>
      </c>
      <c r="C12" s="16">
        <f t="shared" si="2"/>
        <v>2022</v>
      </c>
      <c r="D12" s="12">
        <f t="shared" si="4"/>
        <v>482000</v>
      </c>
      <c r="E12" s="17"/>
      <c r="F12" s="18">
        <f>D12/E18</f>
        <v>1.1642512077294687</v>
      </c>
    </row>
    <row r="13" spans="1:7" ht="15.6" x14ac:dyDescent="0.3">
      <c r="A13" s="9">
        <v>10</v>
      </c>
      <c r="B13" s="10" t="s">
        <v>20</v>
      </c>
      <c r="C13" s="16">
        <f t="shared" si="2"/>
        <v>2022</v>
      </c>
      <c r="D13" s="12">
        <f>ROUND((F46+G46+H46)*1000,-3)</f>
        <v>341000</v>
      </c>
      <c r="E13" s="17"/>
      <c r="F13" s="18">
        <f>D13/E18</f>
        <v>0.82367149758454106</v>
      </c>
    </row>
    <row r="14" spans="1:7" ht="15.6" x14ac:dyDescent="0.3">
      <c r="A14" s="9">
        <v>11</v>
      </c>
      <c r="B14" s="10" t="s">
        <v>21</v>
      </c>
      <c r="C14" s="16">
        <f t="shared" si="2"/>
        <v>2022</v>
      </c>
      <c r="D14" s="12">
        <f t="shared" ref="D14:D15" si="5">ROUND((F47+G47+H47)*1000,-3)</f>
        <v>347000</v>
      </c>
      <c r="E14" s="17"/>
      <c r="F14" s="18">
        <f>D14/E18</f>
        <v>0.83816425120772942</v>
      </c>
    </row>
    <row r="15" spans="1:7" ht="15.6" x14ac:dyDescent="0.3">
      <c r="A15" s="9">
        <v>12</v>
      </c>
      <c r="B15" s="10" t="s">
        <v>22</v>
      </c>
      <c r="C15" s="16">
        <f t="shared" si="2"/>
        <v>2022</v>
      </c>
      <c r="D15" s="12">
        <f t="shared" si="5"/>
        <v>409000</v>
      </c>
      <c r="E15" s="17"/>
      <c r="F15" s="18">
        <f>D15/E18</f>
        <v>0.98792270531400961</v>
      </c>
    </row>
    <row r="16" spans="1:7" x14ac:dyDescent="0.3">
      <c r="A16" s="9">
        <v>13</v>
      </c>
      <c r="B16" s="19" t="s">
        <v>23</v>
      </c>
      <c r="C16" s="19"/>
      <c r="D16" s="20">
        <f t="shared" ref="D16" si="6">SUM(D4:D15)</f>
        <v>4891000</v>
      </c>
      <c r="E16" s="21"/>
      <c r="F16" s="18"/>
    </row>
    <row r="17" spans="1:12" x14ac:dyDescent="0.3">
      <c r="A17" s="9">
        <v>14</v>
      </c>
      <c r="B17" s="19" t="s">
        <v>24</v>
      </c>
      <c r="C17" s="19"/>
      <c r="D17" s="22">
        <f t="shared" ref="D17" si="7">D16/12</f>
        <v>407583.33333333331</v>
      </c>
      <c r="E17" s="21"/>
      <c r="F17" s="23"/>
    </row>
    <row r="18" spans="1:12" x14ac:dyDescent="0.3">
      <c r="A18" s="9">
        <v>15</v>
      </c>
      <c r="B18" s="24" t="s">
        <v>25</v>
      </c>
      <c r="C18" s="21"/>
      <c r="D18" s="21"/>
      <c r="E18" s="13">
        <f>AVERAGE(E4:E11)</f>
        <v>414000</v>
      </c>
      <c r="F18" s="25"/>
    </row>
    <row r="19" spans="1:12" x14ac:dyDescent="0.3">
      <c r="A19" s="9"/>
      <c r="B19" s="21"/>
      <c r="C19" s="21"/>
      <c r="D19" s="21"/>
      <c r="E19" s="21"/>
      <c r="F19" s="26"/>
    </row>
    <row r="20" spans="1:12" x14ac:dyDescent="0.3">
      <c r="A20" s="9" t="s">
        <v>26</v>
      </c>
      <c r="B20" s="21"/>
      <c r="C20" s="21"/>
      <c r="D20" s="21"/>
      <c r="E20" s="21"/>
      <c r="F20" s="26"/>
    </row>
    <row r="21" spans="1:12" x14ac:dyDescent="0.3">
      <c r="A21" s="9" t="s">
        <v>27</v>
      </c>
      <c r="B21" s="21" t="s">
        <v>28</v>
      </c>
      <c r="C21" s="21"/>
      <c r="D21" s="21"/>
      <c r="E21" s="21"/>
      <c r="F21" s="26"/>
    </row>
    <row r="22" spans="1:12" ht="15" thickBot="1" x14ac:dyDescent="0.35">
      <c r="A22" s="27" t="s">
        <v>29</v>
      </c>
      <c r="B22" s="28" t="s">
        <v>30</v>
      </c>
      <c r="C22" s="29"/>
      <c r="D22" s="29"/>
      <c r="E22" s="29"/>
      <c r="F22" s="30"/>
    </row>
    <row r="23" spans="1:12" ht="15" thickBot="1" x14ac:dyDescent="0.35"/>
    <row r="24" spans="1:12" x14ac:dyDescent="0.3">
      <c r="A24" s="31" t="s">
        <v>31</v>
      </c>
      <c r="B24" s="32"/>
      <c r="C24" s="33"/>
      <c r="D24" s="31" t="s">
        <v>32</v>
      </c>
      <c r="E24" s="32"/>
      <c r="F24" s="32"/>
      <c r="G24" s="33"/>
      <c r="H24" s="31" t="s">
        <v>33</v>
      </c>
      <c r="I24" s="33"/>
      <c r="J24" s="31" t="s">
        <v>34</v>
      </c>
      <c r="K24" s="33"/>
      <c r="L24" s="34"/>
    </row>
    <row r="25" spans="1:12" x14ac:dyDescent="0.3">
      <c r="A25" s="35" t="s">
        <v>35</v>
      </c>
      <c r="B25" s="34"/>
      <c r="C25" s="36"/>
      <c r="D25" s="37" t="s">
        <v>36</v>
      </c>
      <c r="E25" s="38"/>
      <c r="F25" s="38"/>
      <c r="G25" s="36"/>
      <c r="H25" s="37" t="s">
        <v>37</v>
      </c>
      <c r="I25" s="36"/>
      <c r="J25" s="39" t="s">
        <v>38</v>
      </c>
      <c r="K25" s="36"/>
      <c r="L25" s="34"/>
    </row>
    <row r="26" spans="1:12" ht="15" thickBot="1" x14ac:dyDescent="0.35">
      <c r="A26" s="40"/>
      <c r="B26" s="34"/>
      <c r="C26" s="41"/>
      <c r="D26" s="42" t="s">
        <v>39</v>
      </c>
      <c r="E26" s="43"/>
      <c r="F26" s="43"/>
      <c r="G26" s="41"/>
      <c r="H26" s="42"/>
      <c r="I26" s="41"/>
      <c r="J26" s="44" t="s">
        <v>40</v>
      </c>
      <c r="K26" s="45"/>
      <c r="L26" s="34"/>
    </row>
    <row r="27" spans="1:12" ht="15" thickBot="1" x14ac:dyDescent="0.35">
      <c r="A27" s="46" t="s">
        <v>41</v>
      </c>
      <c r="B27" s="47"/>
      <c r="C27" s="47"/>
      <c r="D27" s="47"/>
      <c r="E27" s="47"/>
      <c r="F27" s="47"/>
      <c r="G27" s="47"/>
      <c r="H27" s="47"/>
      <c r="I27" s="47"/>
      <c r="J27" s="47"/>
      <c r="K27" s="48"/>
      <c r="L27" s="34"/>
    </row>
    <row r="28" spans="1:12" x14ac:dyDescent="0.3">
      <c r="A28" s="49" t="s">
        <v>42</v>
      </c>
      <c r="B28" s="50"/>
      <c r="C28" s="50"/>
      <c r="D28" s="50"/>
      <c r="E28" s="50"/>
      <c r="F28" s="50"/>
      <c r="G28" s="50"/>
      <c r="H28" s="50"/>
      <c r="I28" s="50"/>
      <c r="J28" s="50"/>
      <c r="K28" s="51"/>
      <c r="L28" s="34"/>
    </row>
    <row r="29" spans="1:12" x14ac:dyDescent="0.3">
      <c r="A29" s="52" t="s">
        <v>43</v>
      </c>
      <c r="B29" s="53"/>
      <c r="C29" s="53"/>
      <c r="D29" s="53"/>
      <c r="E29" s="53"/>
      <c r="F29" s="53"/>
      <c r="G29" s="53"/>
      <c r="H29" s="53"/>
      <c r="I29" s="53"/>
      <c r="J29" s="53"/>
      <c r="K29" s="54"/>
      <c r="L29" s="34"/>
    </row>
    <row r="30" spans="1:12" x14ac:dyDescent="0.3">
      <c r="A30" s="52" t="s">
        <v>44</v>
      </c>
      <c r="B30" s="53"/>
      <c r="C30" s="53"/>
      <c r="D30" s="53"/>
      <c r="E30" s="53"/>
      <c r="F30" s="53"/>
      <c r="G30" s="53"/>
      <c r="H30" s="53"/>
      <c r="I30" s="53"/>
      <c r="J30" s="53"/>
      <c r="K30" s="54"/>
      <c r="L30" s="34"/>
    </row>
    <row r="31" spans="1:12" ht="15" thickBot="1" x14ac:dyDescent="0.35">
      <c r="A31" s="55" t="s">
        <v>45</v>
      </c>
      <c r="B31" s="56"/>
      <c r="C31" s="56"/>
      <c r="D31" s="56"/>
      <c r="E31" s="56"/>
      <c r="F31" s="56"/>
      <c r="G31" s="56"/>
      <c r="H31" s="56"/>
      <c r="I31" s="56"/>
      <c r="J31" s="56"/>
      <c r="K31" s="57"/>
      <c r="L31" s="34"/>
    </row>
    <row r="32" spans="1:12" ht="15" thickBot="1" x14ac:dyDescent="0.35">
      <c r="A32" s="58" t="s">
        <v>46</v>
      </c>
      <c r="B32" s="59"/>
      <c r="C32" s="59"/>
      <c r="D32" s="59"/>
      <c r="E32" s="59"/>
      <c r="F32" s="59"/>
      <c r="G32" s="59"/>
      <c r="H32" s="59"/>
      <c r="I32" s="59"/>
      <c r="J32" s="59"/>
      <c r="K32" s="60"/>
      <c r="L32" s="34"/>
    </row>
    <row r="33" spans="1:12" ht="42.6" thickBot="1" x14ac:dyDescent="0.35">
      <c r="A33" s="61" t="s">
        <v>47</v>
      </c>
      <c r="B33" s="62" t="s">
        <v>48</v>
      </c>
      <c r="C33" s="63" t="s">
        <v>49</v>
      </c>
      <c r="D33" s="64" t="s">
        <v>50</v>
      </c>
      <c r="E33" s="64" t="s">
        <v>51</v>
      </c>
      <c r="F33" s="65" t="s">
        <v>52</v>
      </c>
      <c r="G33" s="64" t="s">
        <v>53</v>
      </c>
      <c r="H33" s="66" t="s">
        <v>54</v>
      </c>
      <c r="I33" s="64" t="s">
        <v>55</v>
      </c>
      <c r="J33" s="66" t="s">
        <v>56</v>
      </c>
      <c r="K33" s="66" t="s">
        <v>57</v>
      </c>
      <c r="L33" s="34"/>
    </row>
    <row r="34" spans="1:12" ht="15" thickBot="1" x14ac:dyDescent="0.35">
      <c r="A34" s="67">
        <v>1</v>
      </c>
      <c r="B34" s="68" t="s">
        <v>11</v>
      </c>
      <c r="C34" s="69">
        <v>350.98984907619996</v>
      </c>
      <c r="D34" s="70">
        <v>14</v>
      </c>
      <c r="E34" s="70">
        <v>18</v>
      </c>
      <c r="F34" s="71">
        <v>280.02050910719998</v>
      </c>
      <c r="G34" s="71">
        <v>13.969339969</v>
      </c>
      <c r="H34" s="70">
        <v>63</v>
      </c>
      <c r="I34" s="72"/>
      <c r="J34" s="73">
        <v>0</v>
      </c>
      <c r="K34" s="74">
        <v>139</v>
      </c>
      <c r="L34" s="75" t="s">
        <v>58</v>
      </c>
    </row>
    <row r="35" spans="1:12" ht="15" thickBot="1" x14ac:dyDescent="0.35">
      <c r="A35" s="67">
        <v>2</v>
      </c>
      <c r="B35" s="76" t="s">
        <v>12</v>
      </c>
      <c r="C35" s="77">
        <v>358.49731245451994</v>
      </c>
      <c r="D35" s="70">
        <v>3</v>
      </c>
      <c r="E35" s="70">
        <v>19</v>
      </c>
      <c r="F35" s="71">
        <v>289.30433249151997</v>
      </c>
      <c r="G35" s="71">
        <v>16.192979962999999</v>
      </c>
      <c r="H35" s="70">
        <v>63</v>
      </c>
      <c r="I35" s="72"/>
      <c r="J35" s="73">
        <v>0</v>
      </c>
      <c r="K35" s="73">
        <v>66</v>
      </c>
      <c r="L35" s="75"/>
    </row>
    <row r="36" spans="1:12" ht="15" thickBot="1" x14ac:dyDescent="0.35">
      <c r="A36" s="67">
        <v>3</v>
      </c>
      <c r="B36" s="76" t="s">
        <v>13</v>
      </c>
      <c r="C36" s="77">
        <v>340.52180783464001</v>
      </c>
      <c r="D36" s="70">
        <v>9</v>
      </c>
      <c r="E36" s="70">
        <v>19</v>
      </c>
      <c r="F36" s="71">
        <v>267.51559784064</v>
      </c>
      <c r="G36" s="71">
        <v>15.006209993999999</v>
      </c>
      <c r="H36" s="70">
        <v>63</v>
      </c>
      <c r="I36" s="72"/>
      <c r="J36" s="73">
        <v>0</v>
      </c>
      <c r="K36" s="73">
        <v>195</v>
      </c>
      <c r="L36" s="75" t="s">
        <v>59</v>
      </c>
    </row>
    <row r="37" spans="1:12" ht="15" thickBot="1" x14ac:dyDescent="0.35">
      <c r="A37" s="67">
        <v>4</v>
      </c>
      <c r="B37" s="76" t="s">
        <v>60</v>
      </c>
      <c r="C37" s="78">
        <f>SUM(C34:C36)</f>
        <v>1050.0089693653599</v>
      </c>
      <c r="D37" s="79"/>
      <c r="E37" s="79"/>
      <c r="F37" s="78">
        <f>SUM(F34:F36)</f>
        <v>836.84043943936001</v>
      </c>
      <c r="G37" s="78">
        <f>SUM(G34:G36)</f>
        <v>45.168529925999998</v>
      </c>
      <c r="H37" s="78">
        <f>SUM(H34:H36)</f>
        <v>189</v>
      </c>
      <c r="I37" s="78">
        <v>0</v>
      </c>
      <c r="J37" s="78">
        <f>SUM(J34:J36)</f>
        <v>0</v>
      </c>
      <c r="K37" s="78">
        <f>SUM(K34:K36)</f>
        <v>400</v>
      </c>
      <c r="L37" s="75"/>
    </row>
    <row r="38" spans="1:12" ht="15" thickBot="1" x14ac:dyDescent="0.35">
      <c r="A38" s="67">
        <v>5</v>
      </c>
      <c r="B38" s="76" t="s">
        <v>14</v>
      </c>
      <c r="C38" s="77">
        <v>327.04198737728001</v>
      </c>
      <c r="D38" s="70">
        <v>13</v>
      </c>
      <c r="E38" s="70">
        <v>11</v>
      </c>
      <c r="F38" s="71">
        <v>256.40593737728</v>
      </c>
      <c r="G38" s="71">
        <v>11.636049999999999</v>
      </c>
      <c r="H38" s="70">
        <v>63</v>
      </c>
      <c r="I38" s="72"/>
      <c r="J38" s="73">
        <v>0</v>
      </c>
      <c r="K38" s="74">
        <v>73</v>
      </c>
      <c r="L38" s="80" t="s">
        <v>61</v>
      </c>
    </row>
    <row r="39" spans="1:12" ht="15" thickBot="1" x14ac:dyDescent="0.35">
      <c r="A39" s="67">
        <v>6</v>
      </c>
      <c r="B39" s="76" t="s">
        <v>15</v>
      </c>
      <c r="C39" s="77">
        <v>388.24206918623997</v>
      </c>
      <c r="D39" s="70">
        <v>17</v>
      </c>
      <c r="E39" s="70">
        <v>18</v>
      </c>
      <c r="F39" s="71">
        <v>341.86072922623998</v>
      </c>
      <c r="G39" s="71">
        <v>13.38133996</v>
      </c>
      <c r="H39" s="70">
        <v>63</v>
      </c>
      <c r="I39" s="72"/>
      <c r="J39" s="73">
        <v>0</v>
      </c>
      <c r="K39" s="74">
        <v>17</v>
      </c>
      <c r="L39" s="80"/>
    </row>
    <row r="40" spans="1:12" ht="15" thickBot="1" x14ac:dyDescent="0.35">
      <c r="A40" s="67">
        <v>7</v>
      </c>
      <c r="B40" s="76" t="s">
        <v>16</v>
      </c>
      <c r="C40" s="77">
        <v>467.00938958111999</v>
      </c>
      <c r="D40" s="70">
        <v>29</v>
      </c>
      <c r="E40" s="70">
        <v>19</v>
      </c>
      <c r="F40" s="71">
        <v>399.10506960511998</v>
      </c>
      <c r="G40" s="81">
        <v>13.904319975999998</v>
      </c>
      <c r="H40" s="70">
        <v>63</v>
      </c>
      <c r="I40" s="82"/>
      <c r="J40" s="73">
        <v>0</v>
      </c>
      <c r="K40" s="74">
        <v>103</v>
      </c>
      <c r="L40" s="80" t="s">
        <v>62</v>
      </c>
    </row>
    <row r="41" spans="1:12" ht="15" thickBot="1" x14ac:dyDescent="0.35">
      <c r="A41" s="67">
        <v>8</v>
      </c>
      <c r="B41" s="76" t="s">
        <v>60</v>
      </c>
      <c r="C41" s="78">
        <f>SUM(C38:C40)</f>
        <v>1182.2934461446398</v>
      </c>
      <c r="D41" s="79"/>
      <c r="E41" s="79"/>
      <c r="F41" s="78">
        <f>SUM(F38:F40)</f>
        <v>997.37173620863996</v>
      </c>
      <c r="G41" s="78">
        <f>SUM(G38:G40)</f>
        <v>38.921709935999999</v>
      </c>
      <c r="H41" s="78">
        <f>SUM(H38:H40)</f>
        <v>189</v>
      </c>
      <c r="I41" s="78">
        <v>0</v>
      </c>
      <c r="J41" s="78">
        <f>SUM(J38:J40)</f>
        <v>0</v>
      </c>
      <c r="K41" s="78">
        <f>SUM(K38:K40)</f>
        <v>193</v>
      </c>
      <c r="L41" s="75"/>
    </row>
    <row r="42" spans="1:12" ht="15" thickBot="1" x14ac:dyDescent="0.35">
      <c r="A42" s="67">
        <v>9</v>
      </c>
      <c r="B42" s="76" t="s">
        <v>17</v>
      </c>
      <c r="C42" s="77">
        <v>507.59295251200001</v>
      </c>
      <c r="D42" s="70">
        <v>18</v>
      </c>
      <c r="E42" s="70">
        <v>17</v>
      </c>
      <c r="F42" s="71">
        <v>435.310152512</v>
      </c>
      <c r="G42" s="71">
        <v>16.282799999999998</v>
      </c>
      <c r="H42" s="70">
        <v>63</v>
      </c>
      <c r="I42" s="72"/>
      <c r="J42" s="73"/>
      <c r="K42" s="74"/>
      <c r="L42" s="83" t="s">
        <v>63</v>
      </c>
    </row>
    <row r="43" spans="1:12" ht="15" thickBot="1" x14ac:dyDescent="0.35">
      <c r="A43" s="67">
        <v>10</v>
      </c>
      <c r="B43" s="76" t="s">
        <v>18</v>
      </c>
      <c r="C43" s="77">
        <v>495.87600393404</v>
      </c>
      <c r="D43" s="70">
        <v>5</v>
      </c>
      <c r="E43" s="70">
        <v>17</v>
      </c>
      <c r="F43" s="71">
        <v>421.98961400704002</v>
      </c>
      <c r="G43" s="71">
        <v>15.886389927</v>
      </c>
      <c r="H43" s="70">
        <v>63</v>
      </c>
      <c r="I43" s="72"/>
      <c r="J43" s="73"/>
      <c r="K43" s="74"/>
      <c r="L43" s="80"/>
    </row>
    <row r="44" spans="1:12" ht="15" thickBot="1" x14ac:dyDescent="0.35">
      <c r="A44" s="67">
        <v>11</v>
      </c>
      <c r="B44" s="76" t="s">
        <v>19</v>
      </c>
      <c r="C44" s="77">
        <v>477.32567029887997</v>
      </c>
      <c r="D44" s="70">
        <v>8</v>
      </c>
      <c r="E44" s="84">
        <v>17</v>
      </c>
      <c r="F44" s="71">
        <v>405.37553029887999</v>
      </c>
      <c r="G44" s="71">
        <v>13.950140000000001</v>
      </c>
      <c r="H44" s="70">
        <v>63</v>
      </c>
      <c r="I44" s="72"/>
      <c r="J44" s="73"/>
      <c r="K44" s="74"/>
      <c r="L44" s="83" t="s">
        <v>64</v>
      </c>
    </row>
    <row r="45" spans="1:12" ht="15" thickBot="1" x14ac:dyDescent="0.35">
      <c r="A45" s="67">
        <v>12</v>
      </c>
      <c r="B45" s="76" t="s">
        <v>60</v>
      </c>
      <c r="C45" s="78">
        <f>SUM(C42:C44)</f>
        <v>1480.7946267449199</v>
      </c>
      <c r="D45" s="79"/>
      <c r="E45" s="79"/>
      <c r="F45" s="78">
        <f>SUM(F42:F44)</f>
        <v>1262.6752968179201</v>
      </c>
      <c r="G45" s="78">
        <f>SUM(G42:G44)</f>
        <v>46.119329926999995</v>
      </c>
      <c r="H45" s="78">
        <f>SUM(H42:H44)</f>
        <v>189</v>
      </c>
      <c r="I45" s="78">
        <v>0</v>
      </c>
      <c r="J45" s="78">
        <f>SUM(J42:J44)</f>
        <v>0</v>
      </c>
      <c r="K45" s="78">
        <f>SUM(K42:K44)</f>
        <v>0</v>
      </c>
      <c r="L45" s="75"/>
    </row>
    <row r="46" spans="1:12" ht="15" thickBot="1" x14ac:dyDescent="0.35">
      <c r="A46" s="67">
        <v>13</v>
      </c>
      <c r="B46" s="76" t="s">
        <v>20</v>
      </c>
      <c r="C46" s="77">
        <v>336.41039676288</v>
      </c>
      <c r="D46" s="70">
        <v>4</v>
      </c>
      <c r="E46" s="70">
        <v>17</v>
      </c>
      <c r="F46" s="71">
        <v>268.45647676288002</v>
      </c>
      <c r="G46" s="71">
        <v>9.9539200000000001</v>
      </c>
      <c r="H46" s="70">
        <v>63</v>
      </c>
      <c r="I46" s="72"/>
      <c r="J46" s="73"/>
      <c r="K46" s="74"/>
      <c r="L46" s="75"/>
    </row>
    <row r="47" spans="1:12" ht="15" thickBot="1" x14ac:dyDescent="0.35">
      <c r="A47" s="67">
        <v>14</v>
      </c>
      <c r="B47" s="76" t="s">
        <v>21</v>
      </c>
      <c r="C47" s="77">
        <v>342.62592010560002</v>
      </c>
      <c r="D47" s="70">
        <v>30</v>
      </c>
      <c r="E47" s="70">
        <v>10</v>
      </c>
      <c r="F47" s="71">
        <v>270.1173501056</v>
      </c>
      <c r="G47" s="71">
        <v>13.508569999999999</v>
      </c>
      <c r="H47" s="70">
        <v>63</v>
      </c>
      <c r="I47" s="72"/>
      <c r="J47" s="73"/>
      <c r="K47" s="74"/>
      <c r="L47" s="75"/>
    </row>
    <row r="48" spans="1:12" ht="15" thickBot="1" x14ac:dyDescent="0.35">
      <c r="A48" s="67">
        <v>15</v>
      </c>
      <c r="B48" s="76" t="s">
        <v>22</v>
      </c>
      <c r="C48" s="85">
        <v>404.18428999999998</v>
      </c>
      <c r="D48" s="70">
        <v>22</v>
      </c>
      <c r="E48" s="70">
        <v>19</v>
      </c>
      <c r="F48" s="71">
        <v>328</v>
      </c>
      <c r="G48" s="71">
        <v>18.184290000000001</v>
      </c>
      <c r="H48" s="70">
        <v>63</v>
      </c>
      <c r="I48" s="72"/>
      <c r="J48" s="73"/>
      <c r="K48" s="74"/>
      <c r="L48" s="75"/>
    </row>
    <row r="49" spans="1:12" ht="15" thickBot="1" x14ac:dyDescent="0.35">
      <c r="A49" s="67">
        <v>16</v>
      </c>
      <c r="B49" s="76" t="s">
        <v>60</v>
      </c>
      <c r="C49" s="78">
        <f>SUM(C46:C48)</f>
        <v>1083.22060686848</v>
      </c>
      <c r="D49" s="79"/>
      <c r="E49" s="79"/>
      <c r="F49" s="78">
        <f>SUM(F46:F48)</f>
        <v>866.57382686847996</v>
      </c>
      <c r="G49" s="78">
        <f>SUM(G46:G48)</f>
        <v>41.64678</v>
      </c>
      <c r="H49" s="78">
        <f>SUM(H46:H48)</f>
        <v>189</v>
      </c>
      <c r="I49" s="78">
        <v>0</v>
      </c>
      <c r="J49" s="78">
        <f>SUM(J46:J48)</f>
        <v>0</v>
      </c>
      <c r="K49" s="78">
        <f>SUM(K46:K48)</f>
        <v>0</v>
      </c>
      <c r="L49" s="75"/>
    </row>
    <row r="50" spans="1:12" ht="15" thickBot="1" x14ac:dyDescent="0.35">
      <c r="A50" s="67">
        <v>17</v>
      </c>
      <c r="B50" s="76" t="s">
        <v>65</v>
      </c>
      <c r="C50" s="78">
        <f>C37+C41+C45+C49</f>
        <v>4796.3176491233999</v>
      </c>
      <c r="D50" s="79"/>
      <c r="E50" s="79"/>
      <c r="F50" s="78">
        <f>F37+F41+F45+F49</f>
        <v>3963.4612993343999</v>
      </c>
      <c r="G50" s="78">
        <f>G37+G41+G45+G49</f>
        <v>171.85634978900001</v>
      </c>
      <c r="H50" s="78">
        <f>H37+H41+H45+H49</f>
        <v>756</v>
      </c>
      <c r="I50" s="78">
        <v>0</v>
      </c>
      <c r="J50" s="78">
        <f>J37+J41+J45+J49</f>
        <v>0</v>
      </c>
      <c r="K50" s="78">
        <f>K37+K41+K45+K49</f>
        <v>593</v>
      </c>
      <c r="L50" s="75"/>
    </row>
    <row r="51" spans="1:12" x14ac:dyDescent="0.3">
      <c r="A51" s="86"/>
      <c r="B51" s="87"/>
      <c r="C51" s="88"/>
      <c r="D51" s="88"/>
      <c r="E51" s="88"/>
      <c r="F51" s="88" t="s">
        <v>66</v>
      </c>
      <c r="G51" s="88"/>
      <c r="H51" s="88"/>
      <c r="I51" s="88"/>
      <c r="J51" s="88"/>
      <c r="K51" s="88"/>
      <c r="L51" s="34"/>
    </row>
    <row r="52" spans="1:12" x14ac:dyDescent="0.3">
      <c r="A52" s="86"/>
      <c r="B52" s="89" t="s">
        <v>67</v>
      </c>
      <c r="C52" s="88"/>
      <c r="D52" s="88"/>
      <c r="E52" s="88"/>
      <c r="F52" s="88"/>
      <c r="G52" s="88"/>
      <c r="H52" s="88"/>
      <c r="I52" s="88"/>
      <c r="J52" s="88"/>
      <c r="K52" s="88"/>
      <c r="L52" s="34"/>
    </row>
    <row r="53" spans="1:12" x14ac:dyDescent="0.3">
      <c r="A53" s="86"/>
      <c r="B53" s="89" t="s">
        <v>68</v>
      </c>
      <c r="C53" s="88"/>
      <c r="D53" s="88"/>
      <c r="E53" s="88"/>
      <c r="F53" s="88"/>
      <c r="G53" s="88"/>
      <c r="H53" s="88"/>
      <c r="I53" s="88"/>
      <c r="J53" s="88"/>
      <c r="K53" s="88"/>
      <c r="L53" s="34"/>
    </row>
    <row r="54" spans="1:12" x14ac:dyDescent="0.3">
      <c r="A54" s="86"/>
      <c r="B54" s="89" t="s">
        <v>69</v>
      </c>
      <c r="C54" s="88"/>
      <c r="D54" s="88"/>
      <c r="E54" s="88"/>
      <c r="F54" s="88"/>
      <c r="G54" s="88"/>
      <c r="H54" s="88"/>
      <c r="I54" s="88"/>
      <c r="J54" s="88"/>
      <c r="K54" s="88"/>
      <c r="L54" s="34"/>
    </row>
    <row r="55" spans="1:12" x14ac:dyDescent="0.3">
      <c r="A55" s="86"/>
      <c r="B55" s="87"/>
      <c r="C55" s="88"/>
      <c r="D55" s="88"/>
      <c r="E55" s="88"/>
      <c r="F55" s="88"/>
      <c r="G55" s="88"/>
      <c r="H55" s="88"/>
      <c r="I55" s="88"/>
      <c r="J55" s="88"/>
      <c r="K55" s="88"/>
      <c r="L55" s="34"/>
    </row>
  </sheetData>
  <mergeCells count="7">
    <mergeCell ref="A32:K32"/>
    <mergeCell ref="J26:K26"/>
    <mergeCell ref="A27:K27"/>
    <mergeCell ref="A28:K28"/>
    <mergeCell ref="A29:K29"/>
    <mergeCell ref="A30:K30"/>
    <mergeCell ref="A31:K31"/>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A6-Divisor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Lever, Henry</dc:creator>
  <cp:lastModifiedBy>Lever, Henry</cp:lastModifiedBy>
  <dcterms:created xsi:type="dcterms:W3CDTF">2023-09-22T14:58:17Z</dcterms:created>
  <dcterms:modified xsi:type="dcterms:W3CDTF">2023-09-22T14:58:52Z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