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https://ben.blackhillscorp.com/sites/Regulatory/2022COEFERCFormulaRateTrueup/Data Requests 2022 COE FERC Formula Rate True up/"/>
    </mc:Choice>
  </mc:AlternateContent>
  <xr:revisionPtr revIDLastSave="0" documentId="13_ncr:1_{96EBBFA6-B3CA-4780-A7FA-E543DF1CA766}" xr6:coauthVersionLast="47" xr6:coauthVersionMax="47" xr10:uidLastSave="{00000000-0000-0000-0000-000000000000}"/>
  <bookViews>
    <workbookView xWindow="28680" yWindow="-120" windowWidth="29040" windowHeight="15720" xr2:uid="{C8B4C97A-90F7-4BE6-8E4F-093C585247CC}"/>
  </bookViews>
  <sheets>
    <sheet name="A1 - RevCred" sheetId="7" r:id="rId1"/>
    <sheet name="454 Pivot" sheetId="2" r:id="rId2"/>
    <sheet name="Acct 454" sheetId="3" r:id="rId3"/>
    <sheet name="115KV Revenue" sheetId="5" r:id="rId4"/>
  </sheets>
  <definedNames>
    <definedName name="__123Graph_A" hidden="1">#REF!</definedName>
    <definedName name="__123Graph_A1991" hidden="1">#REF!</definedName>
    <definedName name="__123Graph_A1992" hidden="1">#REF!</definedName>
    <definedName name="__123Graph_A1993" hidden="1">#REF!</definedName>
    <definedName name="__123Graph_A1994" hidden="1">#REF!</definedName>
    <definedName name="__123Graph_A1995" hidden="1">#REF!</definedName>
    <definedName name="__123Graph_A1996" hidden="1">#REF!</definedName>
    <definedName name="__123Graph_ABAR" hidden="1">#REF!</definedName>
    <definedName name="__123Graph_B" hidden="1">#REF!</definedName>
    <definedName name="__123Graph_B1991" hidden="1">#REF!</definedName>
    <definedName name="__123Graph_B1992" hidden="1">#REF!</definedName>
    <definedName name="__123Graph_B1993" hidden="1">#REF!</definedName>
    <definedName name="__123Graph_B1994" hidden="1">#REF!</definedName>
    <definedName name="__123Graph_B1995" hidden="1">#REF!</definedName>
    <definedName name="__123Graph_B1996" hidden="1">#REF!</definedName>
    <definedName name="__123Graph_BBAR" hidden="1">#REF!</definedName>
    <definedName name="__123Graph_CBAR" hidden="1">#REF!</definedName>
    <definedName name="__123Graph_DBAR" hidden="1">#REF!</definedName>
    <definedName name="__123Graph_EBAR" hidden="1">#REF!</definedName>
    <definedName name="__123Graph_FBAR" hidden="1">#REF!</definedName>
    <definedName name="__123Graph_X" hidden="1">#REF!</definedName>
    <definedName name="__123Graph_X1991" hidden="1">#REF!</definedName>
    <definedName name="__123Graph_X1992" hidden="1">#REF!</definedName>
    <definedName name="__123Graph_X1993" hidden="1">#REF!</definedName>
    <definedName name="__123Graph_X1994" hidden="1">#REF!</definedName>
    <definedName name="__123Graph_X1995" hidden="1">#REF!</definedName>
    <definedName name="__123Graph_X1996" hidden="1">#REF!</definedName>
    <definedName name="__tet12" hidden="1">{"assumptions",#N/A,FALSE,"Scenario 1";"valuation",#N/A,FALSE,"Scenario 1"}</definedName>
    <definedName name="__tet5" hidden="1">{"assumptions",#N/A,FALSE,"Scenario 1";"valuation",#N/A,FALSE,"Scenario 1"}</definedName>
    <definedName name="_FEB01" hidden="1">{#N/A,#N/A,FALSE,"EMPPAY"}</definedName>
    <definedName name="_Fill" hidden="1">#REF!</definedName>
    <definedName name="_xlnm._FilterDatabase" localSheetId="2" hidden="1">'Acct 454'!$A$1:$P$39</definedName>
    <definedName name="_JAN01" hidden="1">{#N/A,#N/A,FALSE,"EMPPAY"}</definedName>
    <definedName name="_JAN2001" hidden="1">{#N/A,#N/A,FALSE,"EMPPAY"}</definedName>
    <definedName name="_Key1" hidden="1">#REF!</definedName>
    <definedName name="_Order1" hidden="1">255</definedName>
    <definedName name="_Order2" hidden="1">255</definedName>
    <definedName name="_Sort" hidden="1">#REF!</definedName>
    <definedName name="_sort2" hidden="1">#REF!</definedName>
    <definedName name="_tet12" hidden="1">{"assumptions",#N/A,FALSE,"Scenario 1";"valuation",#N/A,FALSE,"Scenario 1"}</definedName>
    <definedName name="_tet5" hidden="1">{"assumptions",#N/A,FALSE,"Scenario 1";"valuation",#N/A,FALSE,"Scenario 1"}</definedName>
    <definedName name="a" hidden="1">{"LBO Summary",#N/A,FALSE,"Summary"}</definedName>
    <definedName name="Alignment" hidden="1">"a1"</definedName>
    <definedName name="AS2DocOpenMode" hidden="1">"AS2DocumentEdit"</definedName>
    <definedName name="ClientMatter" hidden="1">"b1"</definedName>
    <definedName name="Date" hidden="1">"b1"</definedName>
    <definedName name="DEC00" hidden="1">{#N/A,#N/A,FALSE,"ARREC"}</definedName>
    <definedName name="DocumentName" hidden="1">"b1"</definedName>
    <definedName name="DocumentNum" hidden="1">"a1"</definedName>
    <definedName name="FEB00" hidden="1">{#N/A,#N/A,FALSE,"ARREC"}</definedName>
    <definedName name="Library" hidden="1">"a1"</definedName>
    <definedName name="MAY" hidden="1">{#N/A,#N/A,FALSE,"EMPPAY"}</definedName>
    <definedName name="test" hidden="1">{"LBO Summary",#N/A,FALSE,"Summary"}</definedName>
    <definedName name="test1" hidden="1">{"LBO Summary",#N/A,FALSE,"Summary";"Income Statement",#N/A,FALSE,"Model";"Cash Flow",#N/A,FALSE,"Model";"Balance Sheet",#N/A,FALSE,"Model";"Working Capital",#N/A,FALSE,"Model";"Pro Forma Balance Sheets",#N/A,FALSE,"PFBS";"Debt Balances",#N/A,FALSE,"Model";"Fee Schedules",#N/A,FALSE,"Model"}</definedName>
    <definedName name="test10" hidden="1">{"LBO Summary",#N/A,FALSE,"Summary";"Income Statement",#N/A,FALSE,"Model";"Cash Flow",#N/A,FALSE,"Model";"Balance Sheet",#N/A,FALSE,"Model";"Working Capital",#N/A,FALSE,"Model";"Pro Forma Balance Sheets",#N/A,FALSE,"PFBS";"Debt Balances",#N/A,FALSE,"Model";"Fee Schedules",#N/A,FALSE,"Model"}</definedName>
    <definedName name="test11" hidden="1">{"LBO Summary",#N/A,FALSE,"Summary"}</definedName>
    <definedName name="test12" hidden="1">{"assumptions",#N/A,FALSE,"Scenario 1";"valuation",#N/A,FALSE,"Scenario 1"}</definedName>
    <definedName name="test13" hidden="1">{"LBO Summary",#N/A,FALSE,"Summary"}</definedName>
    <definedName name="test14" hidden="1">{"LBO Summary",#N/A,FALSE,"Summary";"Income Statement",#N/A,FALSE,"Model";"Cash Flow",#N/A,FALSE,"Model";"Balance Sheet",#N/A,FALSE,"Model";"Working Capital",#N/A,FALSE,"Model";"Pro Forma Balance Sheets",#N/A,FALSE,"PFBS";"Debt Balances",#N/A,FALSE,"Model";"Fee Schedules",#N/A,FALSE,"Model"}</definedName>
    <definedName name="test15" hidden="1">{"LBO Summary",#N/A,FALSE,"Summary";"Income Statement",#N/A,FALSE,"Model";"Cash Flow",#N/A,FALSE,"Model";"Balance Sheet",#N/A,FALSE,"Model";"Working Capital",#N/A,FALSE,"Model";"Pro Forma Balance Sheets",#N/A,FALSE,"PFBS";"Debt Balances",#N/A,FALSE,"Model";"Fee Schedules",#N/A,FALSE,"Model"}</definedName>
    <definedName name="test16" hidden="1">{"LBO Summary",#N/A,FALSE,"Summary";"Income Statement",#N/A,FALSE,"Model";"Cash Flow",#N/A,FALSE,"Model";"Balance Sheet",#N/A,FALSE,"Model";"Working Capital",#N/A,FALSE,"Model";"Pro Forma Balance Sheets",#N/A,FALSE,"PFBS";"Debt Balances",#N/A,FALSE,"Model";"Fee Schedules",#N/A,FALSE,"Model"}</definedName>
    <definedName name="test2" hidden="1">{"LBO Summary",#N/A,FALSE,"Summary"}</definedName>
    <definedName name="test4" hidden="1">{"assumptions",#N/A,FALSE,"Scenario 1";"valuation",#N/A,FALSE,"Scenario 1"}</definedName>
    <definedName name="test6" hidden="1">{"LBO Summary",#N/A,FALSE,"Summary"}</definedName>
    <definedName name="TextRefCopyRangeCount" hidden="1">1</definedName>
    <definedName name="Time" hidden="1">"b1"</definedName>
    <definedName name="Typist" hidden="1">"b1"</definedName>
    <definedName name="Value" hidden="1">{"assumptions",#N/A,FALSE,"Scenario 1";"valuation",#N/A,FALSE,"Scenario 1"}</definedName>
    <definedName name="Version" hidden="1">"a1"</definedName>
    <definedName name="wrn.ARREC." hidden="1">{#N/A,#N/A,FALSE,"ARREC"}</definedName>
    <definedName name="wrn.CP._.Demand." hidden="1">{"Retail CP pg1",#N/A,FALSE,"FACTOR3";"Retail CP pg2",#N/A,FALSE,"FACTOR3";"Retail CP pg3",#N/A,FALSE,"FACTOR3"}</definedName>
    <definedName name="wrn.CP._.Demand2." hidden="1">{"Retail CP pg1",#N/A,FALSE,"FACTOR3";"Retail CP pg2",#N/A,FALSE,"FACTOR3";"Retail CP pg3",#N/A,FALSE,"FACTOR3"}</definedName>
    <definedName name="wrn.EMPPAY." hidden="1">{#N/A,#N/A,FALSE,"EMPPAY"}</definedName>
    <definedName name="wrn.IPO._.Valuation." hidden="1">{"assumptions",#N/A,FALSE,"Scenario 1";"valuation",#N/A,FALSE,"Scenario 1"}</definedName>
    <definedName name="wrn.LBO._.Summary." hidden="1">{"LBO Summary",#N/A,FALSE,"Summary"}</definedName>
    <definedName name="wrn.Print._.All._.Pages." hidden="1">{"LBO Summary",#N/A,FALSE,"Summary";"Income Statement",#N/A,FALSE,"Model";"Cash Flow",#N/A,FALSE,"Model";"Balance Sheet",#N/A,FALSE,"Model";"Working Capital",#N/A,FALSE,"Model";"Pro Forma Balance Sheets",#N/A,FALSE,"PFBS";"Debt Balances",#N/A,FALSE,"Model";"Fee Schedules",#N/A,FALSE,"Model"}</definedName>
    <definedName name="xx" hidden="1">{#N/A,#N/A,FALSE,"EMPPAY"}</definedName>
  </definedNames>
  <calcPr calcId="191029"/>
  <pivotCaches>
    <pivotCache cacheId="7" r:id="rId5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6" i="7" l="1"/>
  <c r="A7" i="7" s="1"/>
  <c r="A8" i="7" s="1"/>
  <c r="A9" i="7" s="1"/>
  <c r="A10" i="7" s="1"/>
  <c r="A11" i="7" s="1"/>
  <c r="E8" i="7"/>
  <c r="E9" i="7" l="1"/>
  <c r="F9" i="7" s="1"/>
  <c r="G8" i="7"/>
  <c r="J8" i="7" s="1"/>
  <c r="E10" i="7"/>
  <c r="F10" i="7" l="1"/>
  <c r="G9" i="7"/>
  <c r="J9" i="7" s="1"/>
  <c r="J10" i="7" s="1"/>
  <c r="G10" i="7" l="1"/>
</calcChain>
</file>

<file path=xl/sharedStrings.xml><?xml version="1.0" encoding="utf-8"?>
<sst xmlns="http://schemas.openxmlformats.org/spreadsheetml/2006/main" count="542" uniqueCount="87">
  <si>
    <t>2022 Billing by Voltage</t>
  </si>
  <si>
    <t>Row Labels</t>
  </si>
  <si>
    <t>115 kV</t>
  </si>
  <si>
    <t>69 kV</t>
  </si>
  <si>
    <t>Under 69 kV</t>
  </si>
  <si>
    <t>Grand Total</t>
  </si>
  <si>
    <t>Sum of Amount</t>
  </si>
  <si>
    <t>454000</t>
  </si>
  <si>
    <t>Base Rent</t>
  </si>
  <si>
    <t>Pole Attachment Rent</t>
  </si>
  <si>
    <t>454001</t>
  </si>
  <si>
    <t>Shared Facilities Rent</t>
  </si>
  <si>
    <t>Unit</t>
  </si>
  <si>
    <t>Journal ID</t>
  </si>
  <si>
    <t>Date</t>
  </si>
  <si>
    <t>Account</t>
  </si>
  <si>
    <t>Dept</t>
  </si>
  <si>
    <t>Oper Unit</t>
  </si>
  <si>
    <t>Resource</t>
  </si>
  <si>
    <t>Product</t>
  </si>
  <si>
    <t>Work Order</t>
  </si>
  <si>
    <t>Affiliate</t>
  </si>
  <si>
    <t>Amount</t>
  </si>
  <si>
    <t>Stat Amt</t>
  </si>
  <si>
    <t>Stat</t>
  </si>
  <si>
    <t>Line Descr</t>
  </si>
  <si>
    <t>Rent Income</t>
  </si>
  <si>
    <t>Status</t>
  </si>
  <si>
    <t>50507</t>
  </si>
  <si>
    <t>BI00512356</t>
  </si>
  <si>
    <t>4747</t>
  </si>
  <si>
    <t>110900</t>
  </si>
  <si>
    <t/>
  </si>
  <si>
    <t>122</t>
  </si>
  <si>
    <t>August Base Rent</t>
  </si>
  <si>
    <t>P</t>
  </si>
  <si>
    <t>BI00494528</t>
  </si>
  <si>
    <t>BI00484035</t>
  </si>
  <si>
    <t>Base Rent - January 2022</t>
  </si>
  <si>
    <t>BI00491140</t>
  </si>
  <si>
    <t>Base Rent March</t>
  </si>
  <si>
    <t>BI00529816</t>
  </si>
  <si>
    <t>December Base Rent</t>
  </si>
  <si>
    <t>BI00486156</t>
  </si>
  <si>
    <t>February Base Rent</t>
  </si>
  <si>
    <t>BI00508060</t>
  </si>
  <si>
    <t>July 2022 Base Rent</t>
  </si>
  <si>
    <t>BI00503464</t>
  </si>
  <si>
    <t>June Base Rent</t>
  </si>
  <si>
    <t>BI00499257</t>
  </si>
  <si>
    <t>May Base Rent</t>
  </si>
  <si>
    <t>BI00525524</t>
  </si>
  <si>
    <t>November Base Rent</t>
  </si>
  <si>
    <t>BI00521475</t>
  </si>
  <si>
    <t>October Base Rent</t>
  </si>
  <si>
    <t>900007RJ01</t>
  </si>
  <si>
    <t>4411</t>
  </si>
  <si>
    <t>POLE ATTACHMENT REVENUE</t>
  </si>
  <si>
    <t>900007RJ02</t>
  </si>
  <si>
    <t>900007RJ03</t>
  </si>
  <si>
    <t>9001460001</t>
  </si>
  <si>
    <t>REC JAN-FEB POLE ATTCHMNT REV</t>
  </si>
  <si>
    <t>REVERSE POLE ATTACHMENT REV</t>
  </si>
  <si>
    <t>BI00516422</t>
  </si>
  <si>
    <t>Sept Base Rent</t>
  </si>
  <si>
    <t>900105RJ01</t>
  </si>
  <si>
    <t>1019</t>
  </si>
  <si>
    <t>10111</t>
  </si>
  <si>
    <t>SHARED FACILITY FEE-CO IPP</t>
  </si>
  <si>
    <t>FERC Acct</t>
  </si>
  <si>
    <t>Description</t>
  </si>
  <si>
    <t>Total</t>
  </si>
  <si>
    <t>Adjustments</t>
  </si>
  <si>
    <t>Adjd Total</t>
  </si>
  <si>
    <t>Allocator</t>
  </si>
  <si>
    <t>(a)</t>
  </si>
  <si>
    <t>(b)</t>
  </si>
  <si>
    <t>(c)</t>
  </si>
  <si>
    <t>(d)</t>
  </si>
  <si>
    <t>(e )</t>
  </si>
  <si>
    <t>454- Rent From Electric Property</t>
  </si>
  <si>
    <t>Rental Income on Transmission Facilities</t>
  </si>
  <si>
    <t>TP</t>
  </si>
  <si>
    <t>Rental Income on Other Facilities</t>
  </si>
  <si>
    <t>NA</t>
  </si>
  <si>
    <t>Total 454 - FERC Form No. 1 300.19.b</t>
  </si>
  <si>
    <t>Account 45400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</si>
</sst>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0.000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b/>
      <sz val="11"/>
      <color theme="1"/>
      <name val="Calibri"/>
      <family val="2"/>
    </font>
    <font>
      <sz val="10"/>
      <name val="Times New Roman"/>
      <family val="1"/>
    </font>
    <font>
      <b/>
      <sz val="10"/>
      <name val="Times New Roman"/>
      <family val="1"/>
    </font>
    <font>
      <b/>
      <sz val="10"/>
      <color rgb="FF0000FF"/>
      <name val="Times New Roman"/>
      <family val="1"/>
    </font>
    <font>
      <sz val="12"/>
      <name val="Garamond"/>
      <family val="1"/>
    </font>
    <font>
      <sz val="10"/>
      <color indexed="8"/>
      <name val="Times New Roman"/>
      <family val="1"/>
    </font>
    <font>
      <sz val="10"/>
      <name val="Arial"/>
      <family val="2"/>
    </font>
    <font>
      <sz val="10"/>
      <color rgb="FF000099"/>
      <name val="Times New Roman"/>
      <family val="1"/>
    </font>
    <font>
      <b/>
      <sz val="1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92D050"/>
        <bgColor theme="4" tint="0.79998168889431442"/>
      </patternFill>
    </fill>
    <fill>
      <patternFill patternType="solid">
        <fgColor rgb="FFFFC000"/>
        <bgColor indexed="64"/>
      </patternFill>
    </fill>
    <fill>
      <patternFill patternType="solid">
        <fgColor indexed="43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8" fillId="0" borderId="0"/>
    <xf numFmtId="43" fontId="10" fillId="0" borderId="0" applyFont="0" applyFill="0" applyBorder="0" applyAlignment="0" applyProtection="0"/>
  </cellStyleXfs>
  <cellXfs count="45">
    <xf numFmtId="0" fontId="0" fillId="0" borderId="0" xfId="0"/>
    <xf numFmtId="0" fontId="3" fillId="2" borderId="0" xfId="2" applyFill="1"/>
    <xf numFmtId="44" fontId="0" fillId="0" borderId="0" xfId="3" applyFont="1"/>
    <xf numFmtId="0" fontId="3" fillId="0" borderId="0" xfId="2"/>
    <xf numFmtId="0" fontId="4" fillId="2" borderId="1" xfId="2" applyFont="1" applyFill="1" applyBorder="1"/>
    <xf numFmtId="44" fontId="4" fillId="3" borderId="2" xfId="3" applyFont="1" applyFill="1" applyBorder="1"/>
    <xf numFmtId="44" fontId="4" fillId="2" borderId="2" xfId="3" applyFont="1" applyFill="1" applyBorder="1"/>
    <xf numFmtId="0" fontId="0" fillId="0" borderId="0" xfId="0" applyAlignment="1">
      <alignment horizontal="left"/>
    </xf>
    <xf numFmtId="164" fontId="0" fillId="0" borderId="0" xfId="0" applyNumberFormat="1"/>
    <xf numFmtId="0" fontId="0" fillId="0" borderId="0" xfId="0" applyAlignment="1">
      <alignment horizontal="left" indent="1"/>
    </xf>
    <xf numFmtId="0" fontId="2" fillId="0" borderId="3" xfId="0" applyFont="1" applyBorder="1" applyAlignment="1">
      <alignment horizontal="left"/>
    </xf>
    <xf numFmtId="164" fontId="2" fillId="0" borderId="3" xfId="1" applyNumberFormat="1" applyFont="1" applyBorder="1" applyAlignment="1">
      <alignment horizontal="left"/>
    </xf>
    <xf numFmtId="43" fontId="2" fillId="0" borderId="3" xfId="1" applyFont="1" applyBorder="1" applyAlignment="1">
      <alignment horizontal="left"/>
    </xf>
    <xf numFmtId="0" fontId="2" fillId="4" borderId="3" xfId="0" applyFont="1" applyFill="1" applyBorder="1" applyAlignment="1">
      <alignment horizontal="left"/>
    </xf>
    <xf numFmtId="49" fontId="0" fillId="0" borderId="0" xfId="0" applyNumberFormat="1"/>
    <xf numFmtId="14" fontId="0" fillId="0" borderId="0" xfId="0" applyNumberFormat="1"/>
    <xf numFmtId="164" fontId="0" fillId="0" borderId="0" xfId="1" applyNumberFormat="1" applyFont="1"/>
    <xf numFmtId="43" fontId="0" fillId="0" borderId="0" xfId="1" applyFont="1"/>
    <xf numFmtId="0" fontId="5" fillId="0" borderId="0" xfId="0" applyFont="1"/>
    <xf numFmtId="0" fontId="6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5" fillId="0" borderId="0" xfId="0" applyFont="1" applyAlignment="1">
      <alignment horizontal="center"/>
    </xf>
    <xf numFmtId="0" fontId="6" fillId="0" borderId="3" xfId="0" applyFont="1" applyBorder="1" applyAlignment="1">
      <alignment horizontal="center"/>
    </xf>
    <xf numFmtId="0" fontId="5" fillId="0" borderId="3" xfId="0" applyFont="1" applyBorder="1"/>
    <xf numFmtId="0" fontId="9" fillId="0" borderId="0" xfId="6" applyFont="1" applyAlignment="1">
      <alignment horizontal="center"/>
    </xf>
    <xf numFmtId="0" fontId="5" fillId="0" borderId="0" xfId="7" applyNumberFormat="1" applyFont="1" applyFill="1" applyBorder="1" applyAlignment="1">
      <alignment horizontal="left"/>
    </xf>
    <xf numFmtId="164" fontId="5" fillId="0" borderId="0" xfId="7" applyNumberFormat="1" applyFont="1" applyFill="1" applyBorder="1"/>
    <xf numFmtId="0" fontId="5" fillId="0" borderId="0" xfId="7" applyNumberFormat="1" applyFont="1" applyFill="1" applyBorder="1" applyAlignment="1">
      <alignment horizontal="center"/>
    </xf>
    <xf numFmtId="165" fontId="11" fillId="5" borderId="0" xfId="5" applyNumberFormat="1" applyFont="1" applyFill="1" applyBorder="1"/>
    <xf numFmtId="165" fontId="5" fillId="0" borderId="0" xfId="5" applyNumberFormat="1" applyFont="1" applyFill="1" applyBorder="1"/>
    <xf numFmtId="0" fontId="5" fillId="0" borderId="0" xfId="0" applyFont="1" applyAlignment="1" applyProtection="1">
      <alignment horizontal="center" vertical="top" wrapText="1"/>
      <protection locked="0"/>
    </xf>
    <xf numFmtId="166" fontId="5" fillId="0" borderId="0" xfId="0" applyNumberFormat="1" applyFont="1" applyAlignment="1">
      <alignment horizontal="center"/>
    </xf>
    <xf numFmtId="164" fontId="11" fillId="5" borderId="0" xfId="7" applyNumberFormat="1" applyFont="1" applyFill="1" applyBorder="1"/>
    <xf numFmtId="164" fontId="5" fillId="0" borderId="4" xfId="7" applyNumberFormat="1" applyFont="1" applyFill="1" applyBorder="1"/>
    <xf numFmtId="0" fontId="5" fillId="0" borderId="4" xfId="0" applyFont="1" applyBorder="1"/>
    <xf numFmtId="165" fontId="5" fillId="0" borderId="4" xfId="5" applyNumberFormat="1" applyFont="1" applyFill="1" applyBorder="1"/>
    <xf numFmtId="0" fontId="5" fillId="0" borderId="5" xfId="0" applyFont="1" applyBorder="1"/>
    <xf numFmtId="165" fontId="5" fillId="0" borderId="6" xfId="0" applyNumberFormat="1" applyFont="1" applyBorder="1"/>
    <xf numFmtId="0" fontId="6" fillId="0" borderId="0" xfId="0" applyFont="1" applyAlignment="1" applyProtection="1">
      <alignment horizontal="left"/>
      <protection locked="0"/>
    </xf>
    <xf numFmtId="0" fontId="5" fillId="0" borderId="0" xfId="0" applyFont="1" applyAlignment="1" applyProtection="1">
      <alignment horizontal="centerContinuous"/>
      <protection locked="0"/>
    </xf>
    <xf numFmtId="0" fontId="5" fillId="0" borderId="0" xfId="0" applyFont="1" applyAlignment="1" applyProtection="1">
      <alignment wrapText="1"/>
      <protection locked="0"/>
    </xf>
    <xf numFmtId="0" fontId="12" fillId="0" borderId="3" xfId="2" applyFont="1" applyBorder="1"/>
    <xf numFmtId="0" fontId="6" fillId="0" borderId="3" xfId="0" applyFont="1" applyBorder="1" applyAlignment="1">
      <alignment horizontal="center"/>
    </xf>
    <xf numFmtId="0" fontId="9" fillId="0" borderId="4" xfId="6" applyFont="1" applyBorder="1" applyAlignment="1">
      <alignment horizontal="center"/>
    </xf>
  </cellXfs>
  <cellStyles count="8">
    <cellStyle name="Comma" xfId="1" builtinId="3"/>
    <cellStyle name="Comma 95" xfId="7" xr:uid="{FE23B5D7-BC39-437F-9322-A76D5D84C4FE}"/>
    <cellStyle name="Currency" xfId="5" builtinId="4"/>
    <cellStyle name="Currency 2" xfId="3" xr:uid="{44AC7FA5-0ED2-473F-A34D-A6DFB6BD25FF}"/>
    <cellStyle name="Normal" xfId="0" builtinId="0"/>
    <cellStyle name="Normal 4" xfId="2" xr:uid="{B1F49F43-6C51-4B25-9947-6917D36E9E14}"/>
    <cellStyle name="Normal_0112 No Link Exp" xfId="6" xr:uid="{85693CEE-8522-45FB-82D0-2CEBB2301846}"/>
    <cellStyle name="Percent 2" xfId="4" xr:uid="{AE7A0F62-FDF2-4F32-B9C7-1CD6783D89D4}"/>
  </cellStyles>
  <dxfs count="1">
    <dxf>
      <numFmt numFmtId="164" formatCode="_(* #,##0_);_(* \(#,##0\);_(* &quot;-&quot;??_);_(@_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pivotCacheDefinition" Target="pivotCache/pivotCacheDefinition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N:\BHSC\BHC\Rates\BHE%20COE\FERC\Transmission%20Formula%20Rate\COE%20Trans%20Form%20Rates%202022\True%20Up\Support\A1-RevCred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Lever, Henry" refreshedDate="45055.416575578703" createdVersion="8" refreshedVersion="8" minRefreshableVersion="3" recordCount="38" xr:uid="{B56DA0D2-B108-403E-99B0-F857FDCFFD29}">
  <cacheSource type="worksheet">
    <worksheetSource ref="A1:P39" sheet="Acct 454" r:id="rId2"/>
  </cacheSource>
  <cacheFields count="16">
    <cacheField name="Unit" numFmtId="49">
      <sharedItems/>
    </cacheField>
    <cacheField name="Journal ID" numFmtId="49">
      <sharedItems/>
    </cacheField>
    <cacheField name="Date" numFmtId="14">
      <sharedItems containsSemiMixedTypes="0" containsNonDate="0" containsDate="1" containsString="0" minDate="2022-01-01T00:00:00" maxDate="2023-01-01T00:00:00"/>
    </cacheField>
    <cacheField name="Account" numFmtId="49">
      <sharedItems count="2">
        <s v="454000"/>
        <s v="454001"/>
      </sharedItems>
    </cacheField>
    <cacheField name="Dept" numFmtId="49">
      <sharedItems/>
    </cacheField>
    <cacheField name="Oper Unit" numFmtId="49">
      <sharedItems/>
    </cacheField>
    <cacheField name="Resource" numFmtId="49">
      <sharedItems/>
    </cacheField>
    <cacheField name="Product" numFmtId="49">
      <sharedItems/>
    </cacheField>
    <cacheField name="Work Order" numFmtId="49">
      <sharedItems/>
    </cacheField>
    <cacheField name="Affiliate" numFmtId="49">
      <sharedItems/>
    </cacheField>
    <cacheField name="Amount" numFmtId="164">
      <sharedItems containsSemiMixedTypes="0" containsString="0" containsNumber="1" minValue="-98654.52" maxValue="76736.479999999996"/>
    </cacheField>
    <cacheField name="Stat Amt" numFmtId="43">
      <sharedItems containsSemiMixedTypes="0" containsString="0" containsNumber="1" containsInteger="1" minValue="0" maxValue="0"/>
    </cacheField>
    <cacheField name="Stat" numFmtId="49">
      <sharedItems/>
    </cacheField>
    <cacheField name="Line Descr" numFmtId="49">
      <sharedItems/>
    </cacheField>
    <cacheField name="Rent Income" numFmtId="49">
      <sharedItems count="3">
        <s v="Base Rent"/>
        <s v="Pole Attachment Rent"/>
        <s v="Shared Facilities Rent"/>
      </sharedItems>
    </cacheField>
    <cacheField name="Status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8">
  <r>
    <s v="50507"/>
    <s v="BI00484035"/>
    <d v="2022-01-01T00:00:00"/>
    <x v="0"/>
    <s v="4747"/>
    <s v="110900"/>
    <s v=""/>
    <s v="122"/>
    <s v=""/>
    <s v=""/>
    <n v="-1520.88"/>
    <n v="0"/>
    <s v=""/>
    <s v="Base Rent - January 2022"/>
    <x v="0"/>
    <s v="P"/>
  </r>
  <r>
    <s v="50507"/>
    <s v="900007RJ01"/>
    <d v="2022-01-31T00:00:00"/>
    <x v="0"/>
    <s v="4411"/>
    <s v="110900"/>
    <s v=""/>
    <s v="122"/>
    <s v=""/>
    <s v=""/>
    <n v="-38368.239999999998"/>
    <n v="0"/>
    <s v=""/>
    <s v="POLE ATTACHMENT REVENUE"/>
    <x v="1"/>
    <s v="P"/>
  </r>
  <r>
    <s v="50507"/>
    <s v="BI00486156"/>
    <d v="2022-02-01T00:00:00"/>
    <x v="0"/>
    <s v="4747"/>
    <s v="110900"/>
    <s v=""/>
    <s v="122"/>
    <s v=""/>
    <s v=""/>
    <n v="-1520.88"/>
    <n v="0"/>
    <s v=""/>
    <s v="February Base Rent"/>
    <x v="0"/>
    <s v="P"/>
  </r>
  <r>
    <s v="50507"/>
    <s v="900007RJ01"/>
    <d v="2022-02-28T00:00:00"/>
    <x v="0"/>
    <s v="4411"/>
    <s v="110900"/>
    <s v=""/>
    <s v="122"/>
    <s v=""/>
    <s v=""/>
    <n v="-38368.239999999998"/>
    <n v="0"/>
    <s v=""/>
    <s v="POLE ATTACHMENT REVENUE"/>
    <x v="1"/>
    <s v="P"/>
  </r>
  <r>
    <s v="50507"/>
    <s v="900007RJ02"/>
    <d v="2022-03-31T00:00:00"/>
    <x v="0"/>
    <s v="4411"/>
    <s v="110900"/>
    <s v=""/>
    <s v="122"/>
    <s v=""/>
    <s v=""/>
    <n v="-38383.22"/>
    <n v="0"/>
    <s v=""/>
    <s v="POLE ATTACHMENT REVENUE"/>
    <x v="1"/>
    <s v="P"/>
  </r>
  <r>
    <s v="50507"/>
    <s v="900007RJ03"/>
    <d v="2022-04-30T00:00:00"/>
    <x v="0"/>
    <s v="4411"/>
    <s v="110900"/>
    <s v=""/>
    <s v="122"/>
    <s v=""/>
    <s v=""/>
    <n v="-38383.22"/>
    <n v="0"/>
    <s v=""/>
    <s v="POLE ATTACHMENT REVENUE"/>
    <x v="1"/>
    <s v="P"/>
  </r>
  <r>
    <s v="50507"/>
    <s v="BI00491140"/>
    <d v="2022-03-01T00:00:00"/>
    <x v="0"/>
    <s v="4747"/>
    <s v="110900"/>
    <s v=""/>
    <s v="122"/>
    <s v=""/>
    <s v=""/>
    <n v="-1520.88"/>
    <n v="0"/>
    <s v=""/>
    <s v="Base Rent March"/>
    <x v="0"/>
    <s v="P"/>
  </r>
  <r>
    <s v="50507"/>
    <s v="900007RJ03"/>
    <d v="2022-05-31T00:00:00"/>
    <x v="0"/>
    <s v="4411"/>
    <s v="110900"/>
    <s v=""/>
    <s v="122"/>
    <s v=""/>
    <s v=""/>
    <n v="-38383.22"/>
    <n v="0"/>
    <s v=""/>
    <s v="POLE ATTACHMENT REVENUE"/>
    <x v="1"/>
    <s v="P"/>
  </r>
  <r>
    <s v="50507"/>
    <s v="BI00494528"/>
    <d v="2022-04-01T00:00:00"/>
    <x v="0"/>
    <s v="4747"/>
    <s v="110900"/>
    <s v=""/>
    <s v="122"/>
    <s v=""/>
    <s v=""/>
    <n v="-1520.88"/>
    <n v="0"/>
    <s v=""/>
    <s v="Base Rent"/>
    <x v="0"/>
    <s v="P"/>
  </r>
  <r>
    <s v="50507"/>
    <s v="900007RJ03"/>
    <d v="2022-06-30T00:00:00"/>
    <x v="0"/>
    <s v="4411"/>
    <s v="110900"/>
    <s v=""/>
    <s v="122"/>
    <s v=""/>
    <s v=""/>
    <n v="-38383.22"/>
    <n v="0"/>
    <s v=""/>
    <s v="POLE ATTACHMENT REVENUE"/>
    <x v="1"/>
    <s v="P"/>
  </r>
  <r>
    <s v="50507"/>
    <s v="BI00499257"/>
    <d v="2022-05-01T00:00:00"/>
    <x v="0"/>
    <s v="4747"/>
    <s v="110900"/>
    <s v=""/>
    <s v="122"/>
    <s v=""/>
    <s v=""/>
    <n v="-1520.88"/>
    <n v="0"/>
    <s v=""/>
    <s v="May Base Rent"/>
    <x v="0"/>
    <s v="P"/>
  </r>
  <r>
    <s v="50507"/>
    <s v="900007RJ03"/>
    <d v="2022-07-31T00:00:00"/>
    <x v="0"/>
    <s v="4411"/>
    <s v="110900"/>
    <s v=""/>
    <s v="122"/>
    <s v=""/>
    <s v=""/>
    <n v="-38383.22"/>
    <n v="0"/>
    <s v=""/>
    <s v="POLE ATTACHMENT REVENUE"/>
    <x v="1"/>
    <s v="P"/>
  </r>
  <r>
    <s v="50507"/>
    <s v="BI00503464"/>
    <d v="2022-06-01T00:00:00"/>
    <x v="0"/>
    <s v="4747"/>
    <s v="110900"/>
    <s v=""/>
    <s v="122"/>
    <s v=""/>
    <s v=""/>
    <n v="-1520.88"/>
    <n v="0"/>
    <s v=""/>
    <s v="June Base Rent"/>
    <x v="0"/>
    <s v="P"/>
  </r>
  <r>
    <s v="50507"/>
    <s v="900007RJ03"/>
    <d v="2022-08-31T00:00:00"/>
    <x v="0"/>
    <s v="4411"/>
    <s v="110900"/>
    <s v=""/>
    <s v="122"/>
    <s v=""/>
    <s v=""/>
    <n v="-38383.22"/>
    <n v="0"/>
    <s v=""/>
    <s v="POLE ATTACHMENT REVENUE"/>
    <x v="1"/>
    <s v="P"/>
  </r>
  <r>
    <s v="50507"/>
    <s v="BI00508060"/>
    <d v="2022-07-01T00:00:00"/>
    <x v="0"/>
    <s v="4747"/>
    <s v="110900"/>
    <s v=""/>
    <s v="122"/>
    <s v=""/>
    <s v=""/>
    <n v="-1520.88"/>
    <n v="0"/>
    <s v=""/>
    <s v="July 2022 Base Rent"/>
    <x v="0"/>
    <s v="P"/>
  </r>
  <r>
    <s v="50507"/>
    <s v="900007RJ03"/>
    <d v="2022-09-30T00:00:00"/>
    <x v="0"/>
    <s v="4411"/>
    <s v="110900"/>
    <s v=""/>
    <s v="122"/>
    <s v=""/>
    <s v=""/>
    <n v="-38383.22"/>
    <n v="0"/>
    <s v=""/>
    <s v="POLE ATTACHMENT REVENUE"/>
    <x v="1"/>
    <s v="P"/>
  </r>
  <r>
    <s v="50507"/>
    <s v="BI00512356"/>
    <d v="2022-08-01T00:00:00"/>
    <x v="0"/>
    <s v="4747"/>
    <s v="110900"/>
    <s v=""/>
    <s v="122"/>
    <s v=""/>
    <s v=""/>
    <n v="-1520.88"/>
    <n v="0"/>
    <s v=""/>
    <s v="August Base Rent"/>
    <x v="0"/>
    <s v="P"/>
  </r>
  <r>
    <s v="50507"/>
    <s v="900007RJ03"/>
    <d v="2022-10-31T00:00:00"/>
    <x v="0"/>
    <s v="4411"/>
    <s v="110900"/>
    <s v=""/>
    <s v="122"/>
    <s v=""/>
    <s v=""/>
    <n v="-38383.22"/>
    <n v="0"/>
    <s v=""/>
    <s v="POLE ATTACHMENT REVENUE"/>
    <x v="1"/>
    <s v="P"/>
  </r>
  <r>
    <s v="50507"/>
    <s v="BI00516422"/>
    <d v="2022-09-01T00:00:00"/>
    <x v="0"/>
    <s v="4747"/>
    <s v="110900"/>
    <s v=""/>
    <s v="122"/>
    <s v=""/>
    <s v=""/>
    <n v="-1520.88"/>
    <n v="0"/>
    <s v=""/>
    <s v="Sept Base Rent"/>
    <x v="0"/>
    <s v="P"/>
  </r>
  <r>
    <s v="50507"/>
    <s v="900007RJ03"/>
    <d v="2022-11-30T00:00:00"/>
    <x v="0"/>
    <s v="4411"/>
    <s v="110900"/>
    <s v=""/>
    <s v="122"/>
    <s v=""/>
    <s v=""/>
    <n v="-38383.22"/>
    <n v="0"/>
    <s v=""/>
    <s v="POLE ATTACHMENT REVENUE"/>
    <x v="1"/>
    <s v="P"/>
  </r>
  <r>
    <s v="50507"/>
    <s v="BI00521475"/>
    <d v="2022-10-01T00:00:00"/>
    <x v="0"/>
    <s v="4747"/>
    <s v="110900"/>
    <s v=""/>
    <s v="122"/>
    <s v=""/>
    <s v=""/>
    <n v="-1520.88"/>
    <n v="0"/>
    <s v=""/>
    <s v="October Base Rent"/>
    <x v="0"/>
    <s v="P"/>
  </r>
  <r>
    <s v="50507"/>
    <s v="900007RJ03"/>
    <d v="2022-12-31T00:00:00"/>
    <x v="0"/>
    <s v="4411"/>
    <s v="110900"/>
    <s v=""/>
    <s v="122"/>
    <s v=""/>
    <s v=""/>
    <n v="-38383.22"/>
    <n v="0"/>
    <s v=""/>
    <s v="POLE ATTACHMENT REVENUE"/>
    <x v="1"/>
    <s v="P"/>
  </r>
  <r>
    <s v="50507"/>
    <s v="BI00525524"/>
    <d v="2022-11-01T00:00:00"/>
    <x v="0"/>
    <s v="4747"/>
    <s v="110900"/>
    <s v=""/>
    <s v="122"/>
    <s v=""/>
    <s v=""/>
    <n v="-1520.88"/>
    <n v="0"/>
    <s v=""/>
    <s v="November Base Rent"/>
    <x v="0"/>
    <s v="P"/>
  </r>
  <r>
    <s v="50507"/>
    <s v="9001460001"/>
    <d v="2022-02-28T00:00:00"/>
    <x v="0"/>
    <s v="4411"/>
    <s v="110900"/>
    <s v=""/>
    <s v="122"/>
    <s v=""/>
    <s v=""/>
    <n v="-76766.44"/>
    <n v="0"/>
    <s v=""/>
    <s v="REC JAN-FEB POLE ATTCHMNT REV"/>
    <x v="1"/>
    <s v="P"/>
  </r>
  <r>
    <s v="50507"/>
    <s v="BI00529816"/>
    <d v="2022-12-01T00:00:00"/>
    <x v="0"/>
    <s v="4747"/>
    <s v="110900"/>
    <s v=""/>
    <s v="122"/>
    <s v=""/>
    <s v=""/>
    <n v="-1520.88"/>
    <n v="0"/>
    <s v=""/>
    <s v="December Base Rent"/>
    <x v="0"/>
    <s v="P"/>
  </r>
  <r>
    <s v="50507"/>
    <s v="9001460001"/>
    <d v="2022-02-28T00:00:00"/>
    <x v="0"/>
    <s v="4411"/>
    <s v="110900"/>
    <s v=""/>
    <s v="122"/>
    <s v=""/>
    <s v=""/>
    <n v="76736.479999999996"/>
    <n v="0"/>
    <s v=""/>
    <s v="REVERSE POLE ATTACHMENT REV"/>
    <x v="1"/>
    <s v="P"/>
  </r>
  <r>
    <s v="50507"/>
    <s v="900105RJ01"/>
    <d v="2022-01-31T00:00:00"/>
    <x v="1"/>
    <s v="1019"/>
    <s v="110900"/>
    <s v=""/>
    <s v="122"/>
    <s v=""/>
    <s v="10111"/>
    <n v="-98654.52"/>
    <n v="0"/>
    <s v=""/>
    <s v="SHARED FACILITY FEE-CO IPP"/>
    <x v="2"/>
    <s v="P"/>
  </r>
  <r>
    <s v="50507"/>
    <s v="900105RJ01"/>
    <d v="2022-02-28T00:00:00"/>
    <x v="1"/>
    <s v="1019"/>
    <s v="110900"/>
    <s v=""/>
    <s v="122"/>
    <s v=""/>
    <s v="10111"/>
    <n v="-98654.52"/>
    <n v="0"/>
    <s v=""/>
    <s v="SHARED FACILITY FEE-CO IPP"/>
    <x v="2"/>
    <s v="P"/>
  </r>
  <r>
    <s v="50507"/>
    <s v="900105RJ01"/>
    <d v="2022-03-31T00:00:00"/>
    <x v="1"/>
    <s v="1019"/>
    <s v="110900"/>
    <s v=""/>
    <s v="122"/>
    <s v=""/>
    <s v="10111"/>
    <n v="-98654.52"/>
    <n v="0"/>
    <s v=""/>
    <s v="SHARED FACILITY FEE-CO IPP"/>
    <x v="2"/>
    <s v="P"/>
  </r>
  <r>
    <s v="50507"/>
    <s v="900105RJ01"/>
    <d v="2022-04-30T00:00:00"/>
    <x v="1"/>
    <s v="1019"/>
    <s v="110900"/>
    <s v=""/>
    <s v="122"/>
    <s v=""/>
    <s v="10111"/>
    <n v="-98654.52"/>
    <n v="0"/>
    <s v=""/>
    <s v="SHARED FACILITY FEE-CO IPP"/>
    <x v="2"/>
    <s v="P"/>
  </r>
  <r>
    <s v="50507"/>
    <s v="900105RJ01"/>
    <d v="2022-05-31T00:00:00"/>
    <x v="1"/>
    <s v="1019"/>
    <s v="110900"/>
    <s v=""/>
    <s v="122"/>
    <s v=""/>
    <s v="10111"/>
    <n v="-98654.52"/>
    <n v="0"/>
    <s v=""/>
    <s v="SHARED FACILITY FEE-CO IPP"/>
    <x v="2"/>
    <s v="P"/>
  </r>
  <r>
    <s v="50507"/>
    <s v="900105RJ01"/>
    <d v="2022-06-30T00:00:00"/>
    <x v="1"/>
    <s v="1019"/>
    <s v="110900"/>
    <s v=""/>
    <s v="122"/>
    <s v=""/>
    <s v="10111"/>
    <n v="-98654.52"/>
    <n v="0"/>
    <s v=""/>
    <s v="SHARED FACILITY FEE-CO IPP"/>
    <x v="2"/>
    <s v="P"/>
  </r>
  <r>
    <s v="50507"/>
    <s v="900105RJ01"/>
    <d v="2022-07-31T00:00:00"/>
    <x v="1"/>
    <s v="1019"/>
    <s v="110900"/>
    <s v=""/>
    <s v="122"/>
    <s v=""/>
    <s v="10111"/>
    <n v="-98654.52"/>
    <n v="0"/>
    <s v=""/>
    <s v="SHARED FACILITY FEE-CO IPP"/>
    <x v="2"/>
    <s v="P"/>
  </r>
  <r>
    <s v="50507"/>
    <s v="900105RJ01"/>
    <d v="2022-08-31T00:00:00"/>
    <x v="1"/>
    <s v="1019"/>
    <s v="110900"/>
    <s v=""/>
    <s v="122"/>
    <s v=""/>
    <s v="10111"/>
    <n v="-98654.52"/>
    <n v="0"/>
    <s v=""/>
    <s v="SHARED FACILITY FEE-CO IPP"/>
    <x v="2"/>
    <s v="P"/>
  </r>
  <r>
    <s v="50507"/>
    <s v="900105RJ01"/>
    <d v="2022-09-30T00:00:00"/>
    <x v="1"/>
    <s v="1019"/>
    <s v="110900"/>
    <s v=""/>
    <s v="122"/>
    <s v=""/>
    <s v="10111"/>
    <n v="-98654.52"/>
    <n v="0"/>
    <s v=""/>
    <s v="SHARED FACILITY FEE-CO IPP"/>
    <x v="2"/>
    <s v="P"/>
  </r>
  <r>
    <s v="50507"/>
    <s v="900105RJ01"/>
    <d v="2022-10-31T00:00:00"/>
    <x v="1"/>
    <s v="1019"/>
    <s v="110900"/>
    <s v=""/>
    <s v="122"/>
    <s v=""/>
    <s v="10111"/>
    <n v="-98654.52"/>
    <n v="0"/>
    <s v=""/>
    <s v="SHARED FACILITY FEE-CO IPP"/>
    <x v="2"/>
    <s v="P"/>
  </r>
  <r>
    <s v="50507"/>
    <s v="900105RJ01"/>
    <d v="2022-11-30T00:00:00"/>
    <x v="1"/>
    <s v="1019"/>
    <s v="110900"/>
    <s v=""/>
    <s v="122"/>
    <s v=""/>
    <s v="10111"/>
    <n v="-98654.52"/>
    <n v="0"/>
    <s v=""/>
    <s v="SHARED FACILITY FEE-CO IPP"/>
    <x v="2"/>
    <s v="P"/>
  </r>
  <r>
    <s v="50507"/>
    <s v="900105RJ01"/>
    <d v="2022-12-31T00:00:00"/>
    <x v="1"/>
    <s v="1019"/>
    <s v="110900"/>
    <s v=""/>
    <s v="122"/>
    <s v=""/>
    <s v="10111"/>
    <n v="-98654.52"/>
    <n v="0"/>
    <s v=""/>
    <s v="SHARED FACILITY FEE-CO IPP"/>
    <x v="2"/>
    <s v="P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F1A9226-663D-4678-A3B7-485A530BF204}" name="PivotTable3" cacheId="7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3:B9" firstHeaderRow="1" firstDataRow="1" firstDataCol="1"/>
  <pivotFields count="16">
    <pivotField showAll="0"/>
    <pivotField showAll="0"/>
    <pivotField numFmtId="14" showAll="0"/>
    <pivotField axis="axisRow" showAll="0">
      <items count="3">
        <item x="0"/>
        <item x="1"/>
        <item t="default"/>
      </items>
    </pivotField>
    <pivotField showAll="0"/>
    <pivotField showAll="0"/>
    <pivotField showAll="0"/>
    <pivotField showAll="0"/>
    <pivotField showAll="0"/>
    <pivotField showAll="0"/>
    <pivotField dataField="1" numFmtId="164" showAll="0"/>
    <pivotField numFmtId="43" showAll="0"/>
    <pivotField showAll="0"/>
    <pivotField showAll="0"/>
    <pivotField axis="axisRow" showAll="0">
      <items count="4">
        <item x="0"/>
        <item x="1"/>
        <item x="2"/>
        <item t="default"/>
      </items>
    </pivotField>
    <pivotField showAll="0"/>
  </pivotFields>
  <rowFields count="2">
    <field x="3"/>
    <field x="14"/>
  </rowFields>
  <rowItems count="6">
    <i>
      <x/>
    </i>
    <i r="1">
      <x/>
    </i>
    <i r="1">
      <x v="1"/>
    </i>
    <i>
      <x v="1"/>
    </i>
    <i r="1">
      <x v="2"/>
    </i>
    <i t="grand">
      <x/>
    </i>
  </rowItems>
  <colItems count="1">
    <i/>
  </colItems>
  <dataFields count="1">
    <dataField name="Sum of Amount" fld="10" baseField="0" baseItem="0" numFmtId="164"/>
  </dataFields>
  <formats count="1">
    <format dxfId="0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631F0D-96FE-4C55-9B79-35107570A7EB}">
  <dimension ref="A4:J11"/>
  <sheetViews>
    <sheetView tabSelected="1" workbookViewId="0">
      <selection activeCell="E9" sqref="E9"/>
    </sheetView>
  </sheetViews>
  <sheetFormatPr defaultRowHeight="15" x14ac:dyDescent="0.25"/>
  <cols>
    <col min="2" max="2" width="15.5703125" customWidth="1"/>
    <col min="3" max="3" width="11.85546875" customWidth="1"/>
    <col min="4" max="4" width="22.85546875" customWidth="1"/>
    <col min="5" max="5" width="10.28515625" bestFit="1" customWidth="1"/>
    <col min="6" max="6" width="10.85546875" bestFit="1" customWidth="1"/>
    <col min="7" max="7" width="9.140625" bestFit="1" customWidth="1"/>
    <col min="8" max="8" width="3.5703125" bestFit="1" customWidth="1"/>
    <col min="9" max="9" width="14.140625" bestFit="1" customWidth="1"/>
    <col min="10" max="10" width="15.42578125" bestFit="1" customWidth="1"/>
  </cols>
  <sheetData>
    <row r="4" spans="1:10" x14ac:dyDescent="0.25">
      <c r="A4" s="18"/>
      <c r="B4" s="19"/>
      <c r="C4" s="20"/>
      <c r="D4" s="21"/>
      <c r="E4" s="20"/>
      <c r="F4" s="20"/>
      <c r="G4" s="20"/>
      <c r="H4" s="20"/>
      <c r="I4" s="20"/>
      <c r="J4" s="20"/>
    </row>
    <row r="5" spans="1:10" x14ac:dyDescent="0.25">
      <c r="A5" s="22">
        <v>1</v>
      </c>
      <c r="B5" s="23" t="s">
        <v>69</v>
      </c>
      <c r="C5" s="23" t="s">
        <v>70</v>
      </c>
      <c r="D5" s="24"/>
      <c r="E5" s="23" t="s">
        <v>71</v>
      </c>
      <c r="F5" s="23" t="s">
        <v>72</v>
      </c>
      <c r="G5" s="23" t="s">
        <v>73</v>
      </c>
      <c r="H5" s="43" t="s">
        <v>74</v>
      </c>
      <c r="I5" s="43"/>
      <c r="J5" s="23" t="s">
        <v>71</v>
      </c>
    </row>
    <row r="6" spans="1:10" x14ac:dyDescent="0.25">
      <c r="A6" s="22">
        <f>A5+1</f>
        <v>2</v>
      </c>
      <c r="B6" s="18"/>
      <c r="C6" s="18"/>
      <c r="D6" s="18"/>
      <c r="E6" s="22" t="s">
        <v>75</v>
      </c>
      <c r="F6" s="25" t="s">
        <v>76</v>
      </c>
      <c r="G6" s="25" t="s">
        <v>77</v>
      </c>
      <c r="H6" s="44" t="s">
        <v>78</v>
      </c>
      <c r="I6" s="44"/>
      <c r="J6" s="25" t="s">
        <v>79</v>
      </c>
    </row>
    <row r="7" spans="1:10" x14ac:dyDescent="0.25">
      <c r="A7" s="22">
        <f t="shared" ref="A7:A11" si="0">A6+1</f>
        <v>3</v>
      </c>
      <c r="B7" s="26" t="s">
        <v>80</v>
      </c>
      <c r="C7" s="27"/>
      <c r="D7" s="18"/>
      <c r="E7" s="18"/>
      <c r="F7" s="27"/>
      <c r="G7" s="27"/>
      <c r="H7" s="20"/>
      <c r="I7" s="18"/>
      <c r="J7" s="18"/>
    </row>
    <row r="8" spans="1:10" x14ac:dyDescent="0.25">
      <c r="A8" s="22">
        <f t="shared" si="0"/>
        <v>4</v>
      </c>
      <c r="B8" s="28">
        <v>45400</v>
      </c>
      <c r="C8" s="27" t="s">
        <v>81</v>
      </c>
      <c r="D8" s="18"/>
      <c r="E8" s="29">
        <f>'115KV Revenue'!A10</f>
        <v>539.25</v>
      </c>
      <c r="F8" s="30">
        <v>0</v>
      </c>
      <c r="G8" s="30">
        <f>SUM(E8:F8)</f>
        <v>539.25</v>
      </c>
      <c r="H8" s="31" t="s">
        <v>82</v>
      </c>
      <c r="I8" s="32">
        <v>0.93124420194583424</v>
      </c>
      <c r="J8" s="30">
        <f>G8*I8</f>
        <v>502.17343589929112</v>
      </c>
    </row>
    <row r="9" spans="1:10" x14ac:dyDescent="0.25">
      <c r="A9" s="22">
        <f t="shared" si="0"/>
        <v>5</v>
      </c>
      <c r="B9" s="28">
        <v>45400</v>
      </c>
      <c r="C9" s="27" t="s">
        <v>83</v>
      </c>
      <c r="D9" s="18"/>
      <c r="E9" s="33">
        <f>-'454 Pivot'!B9-'A1 - RevCred'!E8</f>
        <v>1662164.19</v>
      </c>
      <c r="F9" s="27">
        <f>-E9</f>
        <v>-1662164.19</v>
      </c>
      <c r="G9" s="27">
        <f>SUM(E9:F9)</f>
        <v>0</v>
      </c>
      <c r="H9" s="22" t="s">
        <v>84</v>
      </c>
      <c r="I9" s="32"/>
      <c r="J9" s="30">
        <f>G9*I9</f>
        <v>0</v>
      </c>
    </row>
    <row r="10" spans="1:10" x14ac:dyDescent="0.25">
      <c r="A10" s="22">
        <f t="shared" si="0"/>
        <v>6</v>
      </c>
      <c r="B10" s="34" t="s">
        <v>85</v>
      </c>
      <c r="C10" s="34"/>
      <c r="D10" s="35"/>
      <c r="E10" s="36">
        <f>SUM(E8:E9)</f>
        <v>1662703.44</v>
      </c>
      <c r="F10" s="36">
        <f>SUM(F8:F9)</f>
        <v>-1662164.19</v>
      </c>
      <c r="G10" s="36">
        <f>SUM(G8:G9)</f>
        <v>539.25</v>
      </c>
      <c r="H10" s="35"/>
      <c r="I10" s="37"/>
      <c r="J10" s="38">
        <f>SUM(J8:J9)</f>
        <v>502.17343589929112</v>
      </c>
    </row>
    <row r="11" spans="1:10" x14ac:dyDescent="0.25">
      <c r="A11" s="22">
        <f t="shared" si="0"/>
        <v>7</v>
      </c>
      <c r="B11" s="39"/>
      <c r="C11" s="40"/>
      <c r="D11" s="40"/>
      <c r="E11" s="20"/>
      <c r="F11" s="20"/>
      <c r="G11" s="20"/>
      <c r="H11" s="41"/>
      <c r="I11" s="18"/>
      <c r="J11" s="18"/>
    </row>
  </sheetData>
  <mergeCells count="2">
    <mergeCell ref="H5:I5"/>
    <mergeCell ref="H6:I6"/>
  </mergeCells>
  <pageMargins left="0.7" right="0.7" top="0.75" bottom="0.75" header="0.3" footer="0.3"/>
  <pageSetup orientation="portrait" verticalDpi="0" r:id="rId1"/>
  <headerFooter>
    <oddHeader>&amp;L&amp;"Times New Roman,Regular"&amp;12ARPA 5-2_Attach A.xlsx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4A6BB2-7B83-491F-95FA-BD45AC6CA3A9}">
  <dimension ref="A3:B9"/>
  <sheetViews>
    <sheetView zoomScaleNormal="100" workbookViewId="0">
      <selection activeCell="E9" sqref="E9"/>
    </sheetView>
  </sheetViews>
  <sheetFormatPr defaultRowHeight="15" x14ac:dyDescent="0.25"/>
  <cols>
    <col min="1" max="1" width="24.42578125" bestFit="1" customWidth="1"/>
    <col min="2" max="2" width="14.42578125" bestFit="1" customWidth="1"/>
  </cols>
  <sheetData>
    <row r="3" spans="1:2" x14ac:dyDescent="0.25">
      <c r="A3" t="s">
        <v>1</v>
      </c>
      <c r="B3" t="s">
        <v>6</v>
      </c>
    </row>
    <row r="4" spans="1:2" x14ac:dyDescent="0.25">
      <c r="A4" s="7" t="s">
        <v>7</v>
      </c>
      <c r="B4" s="8">
        <v>-478849.1999999999</v>
      </c>
    </row>
    <row r="5" spans="1:2" x14ac:dyDescent="0.25">
      <c r="A5" s="9" t="s">
        <v>8</v>
      </c>
      <c r="B5" s="8">
        <v>-18250.560000000005</v>
      </c>
    </row>
    <row r="6" spans="1:2" x14ac:dyDescent="0.25">
      <c r="A6" s="9" t="s">
        <v>9</v>
      </c>
      <c r="B6" s="8">
        <v>-460598.6399999999</v>
      </c>
    </row>
    <row r="7" spans="1:2" x14ac:dyDescent="0.25">
      <c r="A7" s="7" t="s">
        <v>10</v>
      </c>
      <c r="B7" s="8">
        <v>-1183854.24</v>
      </c>
    </row>
    <row r="8" spans="1:2" x14ac:dyDescent="0.25">
      <c r="A8" s="9" t="s">
        <v>11</v>
      </c>
      <c r="B8" s="8">
        <v>-1183854.24</v>
      </c>
    </row>
    <row r="9" spans="1:2" x14ac:dyDescent="0.25">
      <c r="A9" s="7" t="s">
        <v>5</v>
      </c>
      <c r="B9" s="8">
        <v>-1662703.44</v>
      </c>
    </row>
  </sheetData>
  <pageMargins left="0.7" right="0.7" top="0.75" bottom="0.75" header="0.3" footer="0.3"/>
  <pageSetup orientation="portrait" verticalDpi="0" r:id="rId2"/>
  <headerFooter>
    <oddHeader>&amp;L&amp;"Times New Roman,Regular"&amp;12ARPA 5-2_Attach A.xlsx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92B540-E864-4745-B886-CF39CE010371}">
  <dimension ref="A1:P39"/>
  <sheetViews>
    <sheetView workbookViewId="0">
      <selection activeCell="E9" sqref="E9"/>
    </sheetView>
  </sheetViews>
  <sheetFormatPr defaultRowHeight="15" x14ac:dyDescent="0.25"/>
  <cols>
    <col min="1" max="1" width="6" bestFit="1" customWidth="1"/>
    <col min="2" max="2" width="11" bestFit="1" customWidth="1"/>
    <col min="3" max="3" width="10.5703125" bestFit="1" customWidth="1"/>
    <col min="4" max="4" width="8" bestFit="1" customWidth="1"/>
    <col min="5" max="5" width="5.140625" bestFit="1" customWidth="1"/>
    <col min="6" max="6" width="9.42578125" bestFit="1" customWidth="1"/>
    <col min="8" max="8" width="7.5703125" bestFit="1" customWidth="1"/>
    <col min="9" max="9" width="11.140625" bestFit="1" customWidth="1"/>
    <col min="10" max="10" width="8" bestFit="1" customWidth="1"/>
    <col min="11" max="11" width="11" style="16" bestFit="1" customWidth="1"/>
    <col min="12" max="12" width="8.42578125" style="17" bestFit="1" customWidth="1"/>
    <col min="13" max="13" width="4.42578125" bestFit="1" customWidth="1"/>
    <col min="14" max="14" width="30.85546875" bestFit="1" customWidth="1"/>
    <col min="15" max="15" width="20.140625" bestFit="1" customWidth="1"/>
    <col min="16" max="16" width="6.140625" bestFit="1" customWidth="1"/>
  </cols>
  <sheetData>
    <row r="1" spans="1:16" x14ac:dyDescent="0.25">
      <c r="A1" s="10" t="s">
        <v>12</v>
      </c>
      <c r="B1" s="10" t="s">
        <v>13</v>
      </c>
      <c r="C1" s="10" t="s">
        <v>14</v>
      </c>
      <c r="D1" s="10" t="s">
        <v>15</v>
      </c>
      <c r="E1" s="10" t="s">
        <v>16</v>
      </c>
      <c r="F1" s="10" t="s">
        <v>17</v>
      </c>
      <c r="G1" s="10" t="s">
        <v>18</v>
      </c>
      <c r="H1" s="10" t="s">
        <v>19</v>
      </c>
      <c r="I1" s="10" t="s">
        <v>20</v>
      </c>
      <c r="J1" s="10" t="s">
        <v>21</v>
      </c>
      <c r="K1" s="11" t="s">
        <v>22</v>
      </c>
      <c r="L1" s="12" t="s">
        <v>23</v>
      </c>
      <c r="M1" s="10" t="s">
        <v>24</v>
      </c>
      <c r="N1" s="10" t="s">
        <v>25</v>
      </c>
      <c r="O1" s="13" t="s">
        <v>26</v>
      </c>
      <c r="P1" s="10" t="s">
        <v>27</v>
      </c>
    </row>
    <row r="2" spans="1:16" x14ac:dyDescent="0.25">
      <c r="A2" s="14" t="s">
        <v>28</v>
      </c>
      <c r="B2" s="14" t="s">
        <v>29</v>
      </c>
      <c r="C2" s="15">
        <v>44774</v>
      </c>
      <c r="D2" s="14" t="s">
        <v>7</v>
      </c>
      <c r="E2" s="14" t="s">
        <v>30</v>
      </c>
      <c r="F2" s="14" t="s">
        <v>31</v>
      </c>
      <c r="G2" s="14" t="s">
        <v>32</v>
      </c>
      <c r="H2" s="14" t="s">
        <v>33</v>
      </c>
      <c r="I2" s="14" t="s">
        <v>32</v>
      </c>
      <c r="J2" s="14" t="s">
        <v>32</v>
      </c>
      <c r="K2" s="16">
        <v>-1520.88</v>
      </c>
      <c r="L2" s="17">
        <v>0</v>
      </c>
      <c r="M2" s="14" t="s">
        <v>32</v>
      </c>
      <c r="N2" s="14" t="s">
        <v>34</v>
      </c>
      <c r="O2" s="14" t="s">
        <v>8</v>
      </c>
      <c r="P2" t="s">
        <v>35</v>
      </c>
    </row>
    <row r="3" spans="1:16" x14ac:dyDescent="0.25">
      <c r="A3" s="14" t="s">
        <v>28</v>
      </c>
      <c r="B3" s="14" t="s">
        <v>36</v>
      </c>
      <c r="C3" s="15">
        <v>44652</v>
      </c>
      <c r="D3" s="14" t="s">
        <v>7</v>
      </c>
      <c r="E3" s="14" t="s">
        <v>30</v>
      </c>
      <c r="F3" s="14" t="s">
        <v>31</v>
      </c>
      <c r="G3" s="14" t="s">
        <v>32</v>
      </c>
      <c r="H3" s="14" t="s">
        <v>33</v>
      </c>
      <c r="I3" s="14" t="s">
        <v>32</v>
      </c>
      <c r="J3" s="14" t="s">
        <v>32</v>
      </c>
      <c r="K3" s="16">
        <v>-1520.88</v>
      </c>
      <c r="L3" s="17">
        <v>0</v>
      </c>
      <c r="M3" s="14" t="s">
        <v>32</v>
      </c>
      <c r="N3" s="14" t="s">
        <v>8</v>
      </c>
      <c r="O3" s="14" t="s">
        <v>8</v>
      </c>
      <c r="P3" t="s">
        <v>35</v>
      </c>
    </row>
    <row r="4" spans="1:16" x14ac:dyDescent="0.25">
      <c r="A4" s="14" t="s">
        <v>28</v>
      </c>
      <c r="B4" s="14" t="s">
        <v>37</v>
      </c>
      <c r="C4" s="15">
        <v>44562</v>
      </c>
      <c r="D4" s="14" t="s">
        <v>7</v>
      </c>
      <c r="E4" s="14" t="s">
        <v>30</v>
      </c>
      <c r="F4" s="14" t="s">
        <v>31</v>
      </c>
      <c r="G4" s="14" t="s">
        <v>32</v>
      </c>
      <c r="H4" s="14" t="s">
        <v>33</v>
      </c>
      <c r="I4" s="14" t="s">
        <v>32</v>
      </c>
      <c r="J4" s="14" t="s">
        <v>32</v>
      </c>
      <c r="K4" s="16">
        <v>-1520.88</v>
      </c>
      <c r="L4" s="17">
        <v>0</v>
      </c>
      <c r="M4" s="14" t="s">
        <v>32</v>
      </c>
      <c r="N4" s="14" t="s">
        <v>38</v>
      </c>
      <c r="O4" s="14" t="s">
        <v>8</v>
      </c>
      <c r="P4" t="s">
        <v>35</v>
      </c>
    </row>
    <row r="5" spans="1:16" x14ac:dyDescent="0.25">
      <c r="A5" s="14" t="s">
        <v>28</v>
      </c>
      <c r="B5" s="14" t="s">
        <v>39</v>
      </c>
      <c r="C5" s="15">
        <v>44621</v>
      </c>
      <c r="D5" s="14" t="s">
        <v>7</v>
      </c>
      <c r="E5" s="14" t="s">
        <v>30</v>
      </c>
      <c r="F5" s="14" t="s">
        <v>31</v>
      </c>
      <c r="G5" s="14" t="s">
        <v>32</v>
      </c>
      <c r="H5" s="14" t="s">
        <v>33</v>
      </c>
      <c r="I5" s="14" t="s">
        <v>32</v>
      </c>
      <c r="J5" s="14" t="s">
        <v>32</v>
      </c>
      <c r="K5" s="16">
        <v>-1520.88</v>
      </c>
      <c r="L5" s="17">
        <v>0</v>
      </c>
      <c r="M5" s="14" t="s">
        <v>32</v>
      </c>
      <c r="N5" s="14" t="s">
        <v>40</v>
      </c>
      <c r="O5" s="14" t="s">
        <v>8</v>
      </c>
      <c r="P5" t="s">
        <v>35</v>
      </c>
    </row>
    <row r="6" spans="1:16" x14ac:dyDescent="0.25">
      <c r="A6" s="14" t="s">
        <v>28</v>
      </c>
      <c r="B6" s="14" t="s">
        <v>41</v>
      </c>
      <c r="C6" s="15">
        <v>44896</v>
      </c>
      <c r="D6" s="14" t="s">
        <v>7</v>
      </c>
      <c r="E6" s="14" t="s">
        <v>30</v>
      </c>
      <c r="F6" s="14" t="s">
        <v>31</v>
      </c>
      <c r="G6" s="14" t="s">
        <v>32</v>
      </c>
      <c r="H6" s="14" t="s">
        <v>33</v>
      </c>
      <c r="I6" s="14" t="s">
        <v>32</v>
      </c>
      <c r="J6" s="14" t="s">
        <v>32</v>
      </c>
      <c r="K6" s="16">
        <v>-1520.88</v>
      </c>
      <c r="L6" s="17">
        <v>0</v>
      </c>
      <c r="M6" s="14" t="s">
        <v>32</v>
      </c>
      <c r="N6" s="14" t="s">
        <v>42</v>
      </c>
      <c r="O6" s="14" t="s">
        <v>8</v>
      </c>
      <c r="P6" t="s">
        <v>35</v>
      </c>
    </row>
    <row r="7" spans="1:16" x14ac:dyDescent="0.25">
      <c r="A7" s="14" t="s">
        <v>28</v>
      </c>
      <c r="B7" s="14" t="s">
        <v>43</v>
      </c>
      <c r="C7" s="15">
        <v>44593</v>
      </c>
      <c r="D7" s="14" t="s">
        <v>7</v>
      </c>
      <c r="E7" s="14" t="s">
        <v>30</v>
      </c>
      <c r="F7" s="14" t="s">
        <v>31</v>
      </c>
      <c r="G7" s="14" t="s">
        <v>32</v>
      </c>
      <c r="H7" s="14" t="s">
        <v>33</v>
      </c>
      <c r="I7" s="14" t="s">
        <v>32</v>
      </c>
      <c r="J7" s="14" t="s">
        <v>32</v>
      </c>
      <c r="K7" s="16">
        <v>-1520.88</v>
      </c>
      <c r="L7" s="17">
        <v>0</v>
      </c>
      <c r="M7" s="14" t="s">
        <v>32</v>
      </c>
      <c r="N7" s="14" t="s">
        <v>44</v>
      </c>
      <c r="O7" s="14" t="s">
        <v>8</v>
      </c>
      <c r="P7" t="s">
        <v>35</v>
      </c>
    </row>
    <row r="8" spans="1:16" x14ac:dyDescent="0.25">
      <c r="A8" s="14" t="s">
        <v>28</v>
      </c>
      <c r="B8" s="14" t="s">
        <v>45</v>
      </c>
      <c r="C8" s="15">
        <v>44743</v>
      </c>
      <c r="D8" s="14" t="s">
        <v>7</v>
      </c>
      <c r="E8" s="14" t="s">
        <v>30</v>
      </c>
      <c r="F8" s="14" t="s">
        <v>31</v>
      </c>
      <c r="G8" s="14" t="s">
        <v>32</v>
      </c>
      <c r="H8" s="14" t="s">
        <v>33</v>
      </c>
      <c r="I8" s="14" t="s">
        <v>32</v>
      </c>
      <c r="J8" s="14" t="s">
        <v>32</v>
      </c>
      <c r="K8" s="16">
        <v>-1520.88</v>
      </c>
      <c r="L8" s="17">
        <v>0</v>
      </c>
      <c r="M8" s="14" t="s">
        <v>32</v>
      </c>
      <c r="N8" s="14" t="s">
        <v>46</v>
      </c>
      <c r="O8" s="14" t="s">
        <v>8</v>
      </c>
      <c r="P8" t="s">
        <v>35</v>
      </c>
    </row>
    <row r="9" spans="1:16" x14ac:dyDescent="0.25">
      <c r="A9" s="14" t="s">
        <v>28</v>
      </c>
      <c r="B9" s="14" t="s">
        <v>47</v>
      </c>
      <c r="C9" s="15">
        <v>44713</v>
      </c>
      <c r="D9" s="14" t="s">
        <v>7</v>
      </c>
      <c r="E9" s="14" t="s">
        <v>30</v>
      </c>
      <c r="F9" s="14" t="s">
        <v>31</v>
      </c>
      <c r="G9" s="14" t="s">
        <v>32</v>
      </c>
      <c r="H9" s="14" t="s">
        <v>33</v>
      </c>
      <c r="I9" s="14" t="s">
        <v>32</v>
      </c>
      <c r="J9" s="14" t="s">
        <v>32</v>
      </c>
      <c r="K9" s="16">
        <v>-1520.88</v>
      </c>
      <c r="L9" s="17">
        <v>0</v>
      </c>
      <c r="M9" s="14" t="s">
        <v>32</v>
      </c>
      <c r="N9" s="14" t="s">
        <v>48</v>
      </c>
      <c r="O9" s="14" t="s">
        <v>8</v>
      </c>
      <c r="P9" t="s">
        <v>35</v>
      </c>
    </row>
    <row r="10" spans="1:16" x14ac:dyDescent="0.25">
      <c r="A10" s="14" t="s">
        <v>28</v>
      </c>
      <c r="B10" s="14" t="s">
        <v>49</v>
      </c>
      <c r="C10" s="15">
        <v>44682</v>
      </c>
      <c r="D10" s="14" t="s">
        <v>7</v>
      </c>
      <c r="E10" s="14" t="s">
        <v>30</v>
      </c>
      <c r="F10" s="14" t="s">
        <v>31</v>
      </c>
      <c r="G10" s="14" t="s">
        <v>32</v>
      </c>
      <c r="H10" s="14" t="s">
        <v>33</v>
      </c>
      <c r="I10" s="14" t="s">
        <v>32</v>
      </c>
      <c r="J10" s="14" t="s">
        <v>32</v>
      </c>
      <c r="K10" s="16">
        <v>-1520.88</v>
      </c>
      <c r="L10" s="17">
        <v>0</v>
      </c>
      <c r="M10" s="14" t="s">
        <v>32</v>
      </c>
      <c r="N10" s="14" t="s">
        <v>50</v>
      </c>
      <c r="O10" s="14" t="s">
        <v>8</v>
      </c>
      <c r="P10" t="s">
        <v>35</v>
      </c>
    </row>
    <row r="11" spans="1:16" x14ac:dyDescent="0.25">
      <c r="A11" s="14" t="s">
        <v>28</v>
      </c>
      <c r="B11" s="14" t="s">
        <v>51</v>
      </c>
      <c r="C11" s="15">
        <v>44866</v>
      </c>
      <c r="D11" s="14" t="s">
        <v>7</v>
      </c>
      <c r="E11" s="14" t="s">
        <v>30</v>
      </c>
      <c r="F11" s="14" t="s">
        <v>31</v>
      </c>
      <c r="G11" s="14" t="s">
        <v>32</v>
      </c>
      <c r="H11" s="14" t="s">
        <v>33</v>
      </c>
      <c r="I11" s="14" t="s">
        <v>32</v>
      </c>
      <c r="J11" s="14" t="s">
        <v>32</v>
      </c>
      <c r="K11" s="16">
        <v>-1520.88</v>
      </c>
      <c r="L11" s="17">
        <v>0</v>
      </c>
      <c r="M11" s="14" t="s">
        <v>32</v>
      </c>
      <c r="N11" s="14" t="s">
        <v>52</v>
      </c>
      <c r="O11" s="14" t="s">
        <v>8</v>
      </c>
      <c r="P11" t="s">
        <v>35</v>
      </c>
    </row>
    <row r="12" spans="1:16" x14ac:dyDescent="0.25">
      <c r="A12" s="14" t="s">
        <v>28</v>
      </c>
      <c r="B12" s="14" t="s">
        <v>53</v>
      </c>
      <c r="C12" s="15">
        <v>44835</v>
      </c>
      <c r="D12" s="14" t="s">
        <v>7</v>
      </c>
      <c r="E12" s="14" t="s">
        <v>30</v>
      </c>
      <c r="F12" s="14" t="s">
        <v>31</v>
      </c>
      <c r="G12" s="14" t="s">
        <v>32</v>
      </c>
      <c r="H12" s="14" t="s">
        <v>33</v>
      </c>
      <c r="I12" s="14" t="s">
        <v>32</v>
      </c>
      <c r="J12" s="14" t="s">
        <v>32</v>
      </c>
      <c r="K12" s="16">
        <v>-1520.88</v>
      </c>
      <c r="L12" s="17">
        <v>0</v>
      </c>
      <c r="M12" s="14" t="s">
        <v>32</v>
      </c>
      <c r="N12" s="14" t="s">
        <v>54</v>
      </c>
      <c r="O12" s="14" t="s">
        <v>8</v>
      </c>
      <c r="P12" t="s">
        <v>35</v>
      </c>
    </row>
    <row r="13" spans="1:16" x14ac:dyDescent="0.25">
      <c r="A13" s="14" t="s">
        <v>28</v>
      </c>
      <c r="B13" s="14" t="s">
        <v>55</v>
      </c>
      <c r="C13" s="15">
        <v>44592</v>
      </c>
      <c r="D13" s="14" t="s">
        <v>7</v>
      </c>
      <c r="E13" s="14" t="s">
        <v>56</v>
      </c>
      <c r="F13" s="14" t="s">
        <v>31</v>
      </c>
      <c r="G13" s="14" t="s">
        <v>32</v>
      </c>
      <c r="H13" s="14" t="s">
        <v>33</v>
      </c>
      <c r="I13" s="14" t="s">
        <v>32</v>
      </c>
      <c r="J13" s="14" t="s">
        <v>32</v>
      </c>
      <c r="K13" s="16">
        <v>-38368.239999999998</v>
      </c>
      <c r="L13" s="17">
        <v>0</v>
      </c>
      <c r="M13" s="14" t="s">
        <v>32</v>
      </c>
      <c r="N13" s="14" t="s">
        <v>57</v>
      </c>
      <c r="O13" s="14" t="s">
        <v>9</v>
      </c>
      <c r="P13" t="s">
        <v>35</v>
      </c>
    </row>
    <row r="14" spans="1:16" x14ac:dyDescent="0.25">
      <c r="A14" s="14" t="s">
        <v>28</v>
      </c>
      <c r="B14" s="14" t="s">
        <v>55</v>
      </c>
      <c r="C14" s="15">
        <v>44620</v>
      </c>
      <c r="D14" s="14" t="s">
        <v>7</v>
      </c>
      <c r="E14" s="14" t="s">
        <v>56</v>
      </c>
      <c r="F14" s="14" t="s">
        <v>31</v>
      </c>
      <c r="G14" s="14" t="s">
        <v>32</v>
      </c>
      <c r="H14" s="14" t="s">
        <v>33</v>
      </c>
      <c r="I14" s="14" t="s">
        <v>32</v>
      </c>
      <c r="J14" s="14" t="s">
        <v>32</v>
      </c>
      <c r="K14" s="16">
        <v>-38368.239999999998</v>
      </c>
      <c r="L14" s="17">
        <v>0</v>
      </c>
      <c r="M14" s="14" t="s">
        <v>32</v>
      </c>
      <c r="N14" s="14" t="s">
        <v>57</v>
      </c>
      <c r="O14" s="14" t="s">
        <v>9</v>
      </c>
      <c r="P14" t="s">
        <v>35</v>
      </c>
    </row>
    <row r="15" spans="1:16" x14ac:dyDescent="0.25">
      <c r="A15" s="14" t="s">
        <v>28</v>
      </c>
      <c r="B15" s="14" t="s">
        <v>58</v>
      </c>
      <c r="C15" s="15">
        <v>44651</v>
      </c>
      <c r="D15" s="14" t="s">
        <v>7</v>
      </c>
      <c r="E15" s="14" t="s">
        <v>56</v>
      </c>
      <c r="F15" s="14" t="s">
        <v>31</v>
      </c>
      <c r="G15" s="14" t="s">
        <v>32</v>
      </c>
      <c r="H15" s="14" t="s">
        <v>33</v>
      </c>
      <c r="I15" s="14" t="s">
        <v>32</v>
      </c>
      <c r="J15" s="14" t="s">
        <v>32</v>
      </c>
      <c r="K15" s="16">
        <v>-38383.22</v>
      </c>
      <c r="L15" s="17">
        <v>0</v>
      </c>
      <c r="M15" s="14" t="s">
        <v>32</v>
      </c>
      <c r="N15" s="14" t="s">
        <v>57</v>
      </c>
      <c r="O15" s="14" t="s">
        <v>9</v>
      </c>
      <c r="P15" t="s">
        <v>35</v>
      </c>
    </row>
    <row r="16" spans="1:16" x14ac:dyDescent="0.25">
      <c r="A16" s="14" t="s">
        <v>28</v>
      </c>
      <c r="B16" s="14" t="s">
        <v>59</v>
      </c>
      <c r="C16" s="15">
        <v>44681</v>
      </c>
      <c r="D16" s="14" t="s">
        <v>7</v>
      </c>
      <c r="E16" s="14" t="s">
        <v>56</v>
      </c>
      <c r="F16" s="14" t="s">
        <v>31</v>
      </c>
      <c r="G16" s="14" t="s">
        <v>32</v>
      </c>
      <c r="H16" s="14" t="s">
        <v>33</v>
      </c>
      <c r="I16" s="14" t="s">
        <v>32</v>
      </c>
      <c r="J16" s="14" t="s">
        <v>32</v>
      </c>
      <c r="K16" s="16">
        <v>-38383.22</v>
      </c>
      <c r="L16" s="17">
        <v>0</v>
      </c>
      <c r="M16" s="14" t="s">
        <v>32</v>
      </c>
      <c r="N16" s="14" t="s">
        <v>57</v>
      </c>
      <c r="O16" s="14" t="s">
        <v>9</v>
      </c>
      <c r="P16" t="s">
        <v>35</v>
      </c>
    </row>
    <row r="17" spans="1:16" x14ac:dyDescent="0.25">
      <c r="A17" s="14" t="s">
        <v>28</v>
      </c>
      <c r="B17" s="14" t="s">
        <v>59</v>
      </c>
      <c r="C17" s="15">
        <v>44712</v>
      </c>
      <c r="D17" s="14" t="s">
        <v>7</v>
      </c>
      <c r="E17" s="14" t="s">
        <v>56</v>
      </c>
      <c r="F17" s="14" t="s">
        <v>31</v>
      </c>
      <c r="G17" s="14" t="s">
        <v>32</v>
      </c>
      <c r="H17" s="14" t="s">
        <v>33</v>
      </c>
      <c r="I17" s="14" t="s">
        <v>32</v>
      </c>
      <c r="J17" s="14" t="s">
        <v>32</v>
      </c>
      <c r="K17" s="16">
        <v>-38383.22</v>
      </c>
      <c r="L17" s="17">
        <v>0</v>
      </c>
      <c r="M17" s="14" t="s">
        <v>32</v>
      </c>
      <c r="N17" s="14" t="s">
        <v>57</v>
      </c>
      <c r="O17" s="14" t="s">
        <v>9</v>
      </c>
      <c r="P17" t="s">
        <v>35</v>
      </c>
    </row>
    <row r="18" spans="1:16" x14ac:dyDescent="0.25">
      <c r="A18" s="14" t="s">
        <v>28</v>
      </c>
      <c r="B18" s="14" t="s">
        <v>59</v>
      </c>
      <c r="C18" s="15">
        <v>44742</v>
      </c>
      <c r="D18" s="14" t="s">
        <v>7</v>
      </c>
      <c r="E18" s="14" t="s">
        <v>56</v>
      </c>
      <c r="F18" s="14" t="s">
        <v>31</v>
      </c>
      <c r="G18" s="14" t="s">
        <v>32</v>
      </c>
      <c r="H18" s="14" t="s">
        <v>33</v>
      </c>
      <c r="I18" s="14" t="s">
        <v>32</v>
      </c>
      <c r="J18" s="14" t="s">
        <v>32</v>
      </c>
      <c r="K18" s="16">
        <v>-38383.22</v>
      </c>
      <c r="L18" s="17">
        <v>0</v>
      </c>
      <c r="M18" s="14" t="s">
        <v>32</v>
      </c>
      <c r="N18" s="14" t="s">
        <v>57</v>
      </c>
      <c r="O18" s="14" t="s">
        <v>9</v>
      </c>
      <c r="P18" t="s">
        <v>35</v>
      </c>
    </row>
    <row r="19" spans="1:16" x14ac:dyDescent="0.25">
      <c r="A19" s="14" t="s">
        <v>28</v>
      </c>
      <c r="B19" s="14" t="s">
        <v>59</v>
      </c>
      <c r="C19" s="15">
        <v>44773</v>
      </c>
      <c r="D19" s="14" t="s">
        <v>7</v>
      </c>
      <c r="E19" s="14" t="s">
        <v>56</v>
      </c>
      <c r="F19" s="14" t="s">
        <v>31</v>
      </c>
      <c r="G19" s="14" t="s">
        <v>32</v>
      </c>
      <c r="H19" s="14" t="s">
        <v>33</v>
      </c>
      <c r="I19" s="14" t="s">
        <v>32</v>
      </c>
      <c r="J19" s="14" t="s">
        <v>32</v>
      </c>
      <c r="K19" s="16">
        <v>-38383.22</v>
      </c>
      <c r="L19" s="17">
        <v>0</v>
      </c>
      <c r="M19" s="14" t="s">
        <v>32</v>
      </c>
      <c r="N19" s="14" t="s">
        <v>57</v>
      </c>
      <c r="O19" s="14" t="s">
        <v>9</v>
      </c>
      <c r="P19" t="s">
        <v>35</v>
      </c>
    </row>
    <row r="20" spans="1:16" x14ac:dyDescent="0.25">
      <c r="A20" s="14" t="s">
        <v>28</v>
      </c>
      <c r="B20" s="14" t="s">
        <v>59</v>
      </c>
      <c r="C20" s="15">
        <v>44804</v>
      </c>
      <c r="D20" s="14" t="s">
        <v>7</v>
      </c>
      <c r="E20" s="14" t="s">
        <v>56</v>
      </c>
      <c r="F20" s="14" t="s">
        <v>31</v>
      </c>
      <c r="G20" s="14" t="s">
        <v>32</v>
      </c>
      <c r="H20" s="14" t="s">
        <v>33</v>
      </c>
      <c r="I20" s="14" t="s">
        <v>32</v>
      </c>
      <c r="J20" s="14" t="s">
        <v>32</v>
      </c>
      <c r="K20" s="16">
        <v>-38383.22</v>
      </c>
      <c r="L20" s="17">
        <v>0</v>
      </c>
      <c r="M20" s="14" t="s">
        <v>32</v>
      </c>
      <c r="N20" s="14" t="s">
        <v>57</v>
      </c>
      <c r="O20" s="14" t="s">
        <v>9</v>
      </c>
      <c r="P20" t="s">
        <v>35</v>
      </c>
    </row>
    <row r="21" spans="1:16" x14ac:dyDescent="0.25">
      <c r="A21" s="14" t="s">
        <v>28</v>
      </c>
      <c r="B21" s="14" t="s">
        <v>59</v>
      </c>
      <c r="C21" s="15">
        <v>44834</v>
      </c>
      <c r="D21" s="14" t="s">
        <v>7</v>
      </c>
      <c r="E21" s="14" t="s">
        <v>56</v>
      </c>
      <c r="F21" s="14" t="s">
        <v>31</v>
      </c>
      <c r="G21" s="14" t="s">
        <v>32</v>
      </c>
      <c r="H21" s="14" t="s">
        <v>33</v>
      </c>
      <c r="I21" s="14" t="s">
        <v>32</v>
      </c>
      <c r="J21" s="14" t="s">
        <v>32</v>
      </c>
      <c r="K21" s="16">
        <v>-38383.22</v>
      </c>
      <c r="L21" s="17">
        <v>0</v>
      </c>
      <c r="M21" s="14" t="s">
        <v>32</v>
      </c>
      <c r="N21" s="14" t="s">
        <v>57</v>
      </c>
      <c r="O21" s="14" t="s">
        <v>9</v>
      </c>
      <c r="P21" t="s">
        <v>35</v>
      </c>
    </row>
    <row r="22" spans="1:16" x14ac:dyDescent="0.25">
      <c r="A22" s="14" t="s">
        <v>28</v>
      </c>
      <c r="B22" s="14" t="s">
        <v>59</v>
      </c>
      <c r="C22" s="15">
        <v>44865</v>
      </c>
      <c r="D22" s="14" t="s">
        <v>7</v>
      </c>
      <c r="E22" s="14" t="s">
        <v>56</v>
      </c>
      <c r="F22" s="14" t="s">
        <v>31</v>
      </c>
      <c r="G22" s="14" t="s">
        <v>32</v>
      </c>
      <c r="H22" s="14" t="s">
        <v>33</v>
      </c>
      <c r="I22" s="14" t="s">
        <v>32</v>
      </c>
      <c r="J22" s="14" t="s">
        <v>32</v>
      </c>
      <c r="K22" s="16">
        <v>-38383.22</v>
      </c>
      <c r="L22" s="17">
        <v>0</v>
      </c>
      <c r="M22" s="14" t="s">
        <v>32</v>
      </c>
      <c r="N22" s="14" t="s">
        <v>57</v>
      </c>
      <c r="O22" s="14" t="s">
        <v>9</v>
      </c>
      <c r="P22" t="s">
        <v>35</v>
      </c>
    </row>
    <row r="23" spans="1:16" x14ac:dyDescent="0.25">
      <c r="A23" s="14" t="s">
        <v>28</v>
      </c>
      <c r="B23" s="14" t="s">
        <v>59</v>
      </c>
      <c r="C23" s="15">
        <v>44895</v>
      </c>
      <c r="D23" s="14" t="s">
        <v>7</v>
      </c>
      <c r="E23" s="14" t="s">
        <v>56</v>
      </c>
      <c r="F23" s="14" t="s">
        <v>31</v>
      </c>
      <c r="G23" s="14" t="s">
        <v>32</v>
      </c>
      <c r="H23" s="14" t="s">
        <v>33</v>
      </c>
      <c r="I23" s="14" t="s">
        <v>32</v>
      </c>
      <c r="J23" s="14" t="s">
        <v>32</v>
      </c>
      <c r="K23" s="16">
        <v>-38383.22</v>
      </c>
      <c r="L23" s="17">
        <v>0</v>
      </c>
      <c r="M23" s="14" t="s">
        <v>32</v>
      </c>
      <c r="N23" s="14" t="s">
        <v>57</v>
      </c>
      <c r="O23" s="14" t="s">
        <v>9</v>
      </c>
      <c r="P23" t="s">
        <v>35</v>
      </c>
    </row>
    <row r="24" spans="1:16" x14ac:dyDescent="0.25">
      <c r="A24" s="14" t="s">
        <v>28</v>
      </c>
      <c r="B24" s="14" t="s">
        <v>59</v>
      </c>
      <c r="C24" s="15">
        <v>44926</v>
      </c>
      <c r="D24" s="14" t="s">
        <v>7</v>
      </c>
      <c r="E24" s="14" t="s">
        <v>56</v>
      </c>
      <c r="F24" s="14" t="s">
        <v>31</v>
      </c>
      <c r="G24" s="14" t="s">
        <v>32</v>
      </c>
      <c r="H24" s="14" t="s">
        <v>33</v>
      </c>
      <c r="I24" s="14" t="s">
        <v>32</v>
      </c>
      <c r="J24" s="14" t="s">
        <v>32</v>
      </c>
      <c r="K24" s="16">
        <v>-38383.22</v>
      </c>
      <c r="L24" s="17">
        <v>0</v>
      </c>
      <c r="M24" s="14" t="s">
        <v>32</v>
      </c>
      <c r="N24" s="14" t="s">
        <v>57</v>
      </c>
      <c r="O24" s="14" t="s">
        <v>9</v>
      </c>
      <c r="P24" t="s">
        <v>35</v>
      </c>
    </row>
    <row r="25" spans="1:16" x14ac:dyDescent="0.25">
      <c r="A25" s="14" t="s">
        <v>28</v>
      </c>
      <c r="B25" s="14" t="s">
        <v>60</v>
      </c>
      <c r="C25" s="15">
        <v>44620</v>
      </c>
      <c r="D25" s="14" t="s">
        <v>7</v>
      </c>
      <c r="E25" s="14" t="s">
        <v>56</v>
      </c>
      <c r="F25" s="14" t="s">
        <v>31</v>
      </c>
      <c r="G25" s="14" t="s">
        <v>32</v>
      </c>
      <c r="H25" s="14" t="s">
        <v>33</v>
      </c>
      <c r="I25" s="14" t="s">
        <v>32</v>
      </c>
      <c r="J25" s="14" t="s">
        <v>32</v>
      </c>
      <c r="K25" s="16">
        <v>-76766.44</v>
      </c>
      <c r="L25" s="17">
        <v>0</v>
      </c>
      <c r="M25" s="14" t="s">
        <v>32</v>
      </c>
      <c r="N25" s="14" t="s">
        <v>61</v>
      </c>
      <c r="O25" s="14" t="s">
        <v>9</v>
      </c>
      <c r="P25" t="s">
        <v>35</v>
      </c>
    </row>
    <row r="26" spans="1:16" x14ac:dyDescent="0.25">
      <c r="A26" s="14" t="s">
        <v>28</v>
      </c>
      <c r="B26" s="14" t="s">
        <v>60</v>
      </c>
      <c r="C26" s="15">
        <v>44620</v>
      </c>
      <c r="D26" s="14" t="s">
        <v>7</v>
      </c>
      <c r="E26" s="14" t="s">
        <v>56</v>
      </c>
      <c r="F26" s="14" t="s">
        <v>31</v>
      </c>
      <c r="G26" s="14" t="s">
        <v>32</v>
      </c>
      <c r="H26" s="14" t="s">
        <v>33</v>
      </c>
      <c r="I26" s="14" t="s">
        <v>32</v>
      </c>
      <c r="J26" s="14" t="s">
        <v>32</v>
      </c>
      <c r="K26" s="16">
        <v>76736.479999999996</v>
      </c>
      <c r="L26" s="17">
        <v>0</v>
      </c>
      <c r="M26" s="14" t="s">
        <v>32</v>
      </c>
      <c r="N26" s="14" t="s">
        <v>62</v>
      </c>
      <c r="O26" s="14" t="s">
        <v>9</v>
      </c>
      <c r="P26" t="s">
        <v>35</v>
      </c>
    </row>
    <row r="27" spans="1:16" x14ac:dyDescent="0.25">
      <c r="A27" s="14" t="s">
        <v>28</v>
      </c>
      <c r="B27" s="14" t="s">
        <v>63</v>
      </c>
      <c r="C27" s="15">
        <v>44805</v>
      </c>
      <c r="D27" s="14" t="s">
        <v>7</v>
      </c>
      <c r="E27" s="14" t="s">
        <v>30</v>
      </c>
      <c r="F27" s="14" t="s">
        <v>31</v>
      </c>
      <c r="G27" s="14" t="s">
        <v>32</v>
      </c>
      <c r="H27" s="14" t="s">
        <v>33</v>
      </c>
      <c r="I27" s="14" t="s">
        <v>32</v>
      </c>
      <c r="J27" s="14" t="s">
        <v>32</v>
      </c>
      <c r="K27" s="16">
        <v>-1520.88</v>
      </c>
      <c r="L27" s="17">
        <v>0</v>
      </c>
      <c r="M27" s="14" t="s">
        <v>32</v>
      </c>
      <c r="N27" s="14" t="s">
        <v>64</v>
      </c>
      <c r="O27" s="14" t="s">
        <v>8</v>
      </c>
      <c r="P27" t="s">
        <v>35</v>
      </c>
    </row>
    <row r="28" spans="1:16" x14ac:dyDescent="0.25">
      <c r="A28" s="14" t="s">
        <v>28</v>
      </c>
      <c r="B28" s="14" t="s">
        <v>65</v>
      </c>
      <c r="C28" s="15">
        <v>44592</v>
      </c>
      <c r="D28" s="14" t="s">
        <v>10</v>
      </c>
      <c r="E28" s="14" t="s">
        <v>66</v>
      </c>
      <c r="F28" s="14" t="s">
        <v>31</v>
      </c>
      <c r="G28" s="14" t="s">
        <v>32</v>
      </c>
      <c r="H28" s="14" t="s">
        <v>33</v>
      </c>
      <c r="I28" s="14" t="s">
        <v>32</v>
      </c>
      <c r="J28" s="14" t="s">
        <v>67</v>
      </c>
      <c r="K28" s="16">
        <v>-98654.52</v>
      </c>
      <c r="L28" s="17">
        <v>0</v>
      </c>
      <c r="M28" s="14" t="s">
        <v>32</v>
      </c>
      <c r="N28" s="14" t="s">
        <v>68</v>
      </c>
      <c r="O28" s="14" t="s">
        <v>11</v>
      </c>
      <c r="P28" t="s">
        <v>35</v>
      </c>
    </row>
    <row r="29" spans="1:16" x14ac:dyDescent="0.25">
      <c r="A29" s="14" t="s">
        <v>28</v>
      </c>
      <c r="B29" s="14" t="s">
        <v>65</v>
      </c>
      <c r="C29" s="15">
        <v>44620</v>
      </c>
      <c r="D29" s="14" t="s">
        <v>10</v>
      </c>
      <c r="E29" s="14" t="s">
        <v>66</v>
      </c>
      <c r="F29" s="14" t="s">
        <v>31</v>
      </c>
      <c r="G29" s="14" t="s">
        <v>32</v>
      </c>
      <c r="H29" s="14" t="s">
        <v>33</v>
      </c>
      <c r="I29" s="14" t="s">
        <v>32</v>
      </c>
      <c r="J29" s="14" t="s">
        <v>67</v>
      </c>
      <c r="K29" s="16">
        <v>-98654.52</v>
      </c>
      <c r="L29" s="17">
        <v>0</v>
      </c>
      <c r="M29" s="14" t="s">
        <v>32</v>
      </c>
      <c r="N29" s="14" t="s">
        <v>68</v>
      </c>
      <c r="O29" s="14" t="s">
        <v>11</v>
      </c>
      <c r="P29" t="s">
        <v>35</v>
      </c>
    </row>
    <row r="30" spans="1:16" x14ac:dyDescent="0.25">
      <c r="A30" s="14" t="s">
        <v>28</v>
      </c>
      <c r="B30" s="14" t="s">
        <v>65</v>
      </c>
      <c r="C30" s="15">
        <v>44651</v>
      </c>
      <c r="D30" s="14" t="s">
        <v>10</v>
      </c>
      <c r="E30" s="14" t="s">
        <v>66</v>
      </c>
      <c r="F30" s="14" t="s">
        <v>31</v>
      </c>
      <c r="G30" s="14" t="s">
        <v>32</v>
      </c>
      <c r="H30" s="14" t="s">
        <v>33</v>
      </c>
      <c r="I30" s="14" t="s">
        <v>32</v>
      </c>
      <c r="J30" s="14" t="s">
        <v>67</v>
      </c>
      <c r="K30" s="16">
        <v>-98654.52</v>
      </c>
      <c r="L30" s="17">
        <v>0</v>
      </c>
      <c r="M30" s="14" t="s">
        <v>32</v>
      </c>
      <c r="N30" s="14" t="s">
        <v>68</v>
      </c>
      <c r="O30" s="14" t="s">
        <v>11</v>
      </c>
      <c r="P30" t="s">
        <v>35</v>
      </c>
    </row>
    <row r="31" spans="1:16" x14ac:dyDescent="0.25">
      <c r="A31" s="14" t="s">
        <v>28</v>
      </c>
      <c r="B31" s="14" t="s">
        <v>65</v>
      </c>
      <c r="C31" s="15">
        <v>44681</v>
      </c>
      <c r="D31" s="14" t="s">
        <v>10</v>
      </c>
      <c r="E31" s="14" t="s">
        <v>66</v>
      </c>
      <c r="F31" s="14" t="s">
        <v>31</v>
      </c>
      <c r="G31" s="14" t="s">
        <v>32</v>
      </c>
      <c r="H31" s="14" t="s">
        <v>33</v>
      </c>
      <c r="I31" s="14" t="s">
        <v>32</v>
      </c>
      <c r="J31" s="14" t="s">
        <v>67</v>
      </c>
      <c r="K31" s="16">
        <v>-98654.52</v>
      </c>
      <c r="L31" s="17">
        <v>0</v>
      </c>
      <c r="M31" s="14" t="s">
        <v>32</v>
      </c>
      <c r="N31" s="14" t="s">
        <v>68</v>
      </c>
      <c r="O31" s="14" t="s">
        <v>11</v>
      </c>
      <c r="P31" t="s">
        <v>35</v>
      </c>
    </row>
    <row r="32" spans="1:16" x14ac:dyDescent="0.25">
      <c r="A32" s="14" t="s">
        <v>28</v>
      </c>
      <c r="B32" s="14" t="s">
        <v>65</v>
      </c>
      <c r="C32" s="15">
        <v>44712</v>
      </c>
      <c r="D32" s="14" t="s">
        <v>10</v>
      </c>
      <c r="E32" s="14" t="s">
        <v>66</v>
      </c>
      <c r="F32" s="14" t="s">
        <v>31</v>
      </c>
      <c r="G32" s="14" t="s">
        <v>32</v>
      </c>
      <c r="H32" s="14" t="s">
        <v>33</v>
      </c>
      <c r="I32" s="14" t="s">
        <v>32</v>
      </c>
      <c r="J32" s="14" t="s">
        <v>67</v>
      </c>
      <c r="K32" s="16">
        <v>-98654.52</v>
      </c>
      <c r="L32" s="17">
        <v>0</v>
      </c>
      <c r="M32" s="14" t="s">
        <v>32</v>
      </c>
      <c r="N32" s="14" t="s">
        <v>68</v>
      </c>
      <c r="O32" s="14" t="s">
        <v>11</v>
      </c>
      <c r="P32" t="s">
        <v>35</v>
      </c>
    </row>
    <row r="33" spans="1:16" x14ac:dyDescent="0.25">
      <c r="A33" s="14" t="s">
        <v>28</v>
      </c>
      <c r="B33" s="14" t="s">
        <v>65</v>
      </c>
      <c r="C33" s="15">
        <v>44742</v>
      </c>
      <c r="D33" s="14" t="s">
        <v>10</v>
      </c>
      <c r="E33" s="14" t="s">
        <v>66</v>
      </c>
      <c r="F33" s="14" t="s">
        <v>31</v>
      </c>
      <c r="G33" s="14" t="s">
        <v>32</v>
      </c>
      <c r="H33" s="14" t="s">
        <v>33</v>
      </c>
      <c r="I33" s="14" t="s">
        <v>32</v>
      </c>
      <c r="J33" s="14" t="s">
        <v>67</v>
      </c>
      <c r="K33" s="16">
        <v>-98654.52</v>
      </c>
      <c r="L33" s="17">
        <v>0</v>
      </c>
      <c r="M33" s="14" t="s">
        <v>32</v>
      </c>
      <c r="N33" s="14" t="s">
        <v>68</v>
      </c>
      <c r="O33" s="14" t="s">
        <v>11</v>
      </c>
      <c r="P33" t="s">
        <v>35</v>
      </c>
    </row>
    <row r="34" spans="1:16" x14ac:dyDescent="0.25">
      <c r="A34" s="14" t="s">
        <v>28</v>
      </c>
      <c r="B34" s="14" t="s">
        <v>65</v>
      </c>
      <c r="C34" s="15">
        <v>44773</v>
      </c>
      <c r="D34" s="14" t="s">
        <v>10</v>
      </c>
      <c r="E34" s="14" t="s">
        <v>66</v>
      </c>
      <c r="F34" s="14" t="s">
        <v>31</v>
      </c>
      <c r="G34" s="14" t="s">
        <v>32</v>
      </c>
      <c r="H34" s="14" t="s">
        <v>33</v>
      </c>
      <c r="I34" s="14" t="s">
        <v>32</v>
      </c>
      <c r="J34" s="14" t="s">
        <v>67</v>
      </c>
      <c r="K34" s="16">
        <v>-98654.52</v>
      </c>
      <c r="L34" s="17">
        <v>0</v>
      </c>
      <c r="M34" s="14" t="s">
        <v>32</v>
      </c>
      <c r="N34" s="14" t="s">
        <v>68</v>
      </c>
      <c r="O34" s="14" t="s">
        <v>11</v>
      </c>
      <c r="P34" t="s">
        <v>35</v>
      </c>
    </row>
    <row r="35" spans="1:16" x14ac:dyDescent="0.25">
      <c r="A35" s="14" t="s">
        <v>28</v>
      </c>
      <c r="B35" s="14" t="s">
        <v>65</v>
      </c>
      <c r="C35" s="15">
        <v>44804</v>
      </c>
      <c r="D35" s="14" t="s">
        <v>10</v>
      </c>
      <c r="E35" s="14" t="s">
        <v>66</v>
      </c>
      <c r="F35" s="14" t="s">
        <v>31</v>
      </c>
      <c r="G35" s="14" t="s">
        <v>32</v>
      </c>
      <c r="H35" s="14" t="s">
        <v>33</v>
      </c>
      <c r="I35" s="14" t="s">
        <v>32</v>
      </c>
      <c r="J35" s="14" t="s">
        <v>67</v>
      </c>
      <c r="K35" s="16">
        <v>-98654.52</v>
      </c>
      <c r="L35" s="17">
        <v>0</v>
      </c>
      <c r="M35" s="14" t="s">
        <v>32</v>
      </c>
      <c r="N35" s="14" t="s">
        <v>68</v>
      </c>
      <c r="O35" s="14" t="s">
        <v>11</v>
      </c>
      <c r="P35" t="s">
        <v>35</v>
      </c>
    </row>
    <row r="36" spans="1:16" x14ac:dyDescent="0.25">
      <c r="A36" s="14" t="s">
        <v>28</v>
      </c>
      <c r="B36" s="14" t="s">
        <v>65</v>
      </c>
      <c r="C36" s="15">
        <v>44834</v>
      </c>
      <c r="D36" s="14" t="s">
        <v>10</v>
      </c>
      <c r="E36" s="14" t="s">
        <v>66</v>
      </c>
      <c r="F36" s="14" t="s">
        <v>31</v>
      </c>
      <c r="G36" s="14" t="s">
        <v>32</v>
      </c>
      <c r="H36" s="14" t="s">
        <v>33</v>
      </c>
      <c r="I36" s="14" t="s">
        <v>32</v>
      </c>
      <c r="J36" s="14" t="s">
        <v>67</v>
      </c>
      <c r="K36" s="16">
        <v>-98654.52</v>
      </c>
      <c r="L36" s="17">
        <v>0</v>
      </c>
      <c r="M36" s="14" t="s">
        <v>32</v>
      </c>
      <c r="N36" s="14" t="s">
        <v>68</v>
      </c>
      <c r="O36" s="14" t="s">
        <v>11</v>
      </c>
      <c r="P36" t="s">
        <v>35</v>
      </c>
    </row>
    <row r="37" spans="1:16" x14ac:dyDescent="0.25">
      <c r="A37" s="14" t="s">
        <v>28</v>
      </c>
      <c r="B37" s="14" t="s">
        <v>65</v>
      </c>
      <c r="C37" s="15">
        <v>44865</v>
      </c>
      <c r="D37" s="14" t="s">
        <v>10</v>
      </c>
      <c r="E37" s="14" t="s">
        <v>66</v>
      </c>
      <c r="F37" s="14" t="s">
        <v>31</v>
      </c>
      <c r="G37" s="14" t="s">
        <v>32</v>
      </c>
      <c r="H37" s="14" t="s">
        <v>33</v>
      </c>
      <c r="I37" s="14" t="s">
        <v>32</v>
      </c>
      <c r="J37" s="14" t="s">
        <v>67</v>
      </c>
      <c r="K37" s="16">
        <v>-98654.52</v>
      </c>
      <c r="L37" s="17">
        <v>0</v>
      </c>
      <c r="M37" s="14" t="s">
        <v>32</v>
      </c>
      <c r="N37" s="14" t="s">
        <v>68</v>
      </c>
      <c r="O37" s="14" t="s">
        <v>11</v>
      </c>
      <c r="P37" t="s">
        <v>35</v>
      </c>
    </row>
    <row r="38" spans="1:16" x14ac:dyDescent="0.25">
      <c r="A38" s="14" t="s">
        <v>28</v>
      </c>
      <c r="B38" s="14" t="s">
        <v>65</v>
      </c>
      <c r="C38" s="15">
        <v>44895</v>
      </c>
      <c r="D38" s="14" t="s">
        <v>10</v>
      </c>
      <c r="E38" s="14" t="s">
        <v>66</v>
      </c>
      <c r="F38" s="14" t="s">
        <v>31</v>
      </c>
      <c r="G38" s="14" t="s">
        <v>32</v>
      </c>
      <c r="H38" s="14" t="s">
        <v>33</v>
      </c>
      <c r="I38" s="14" t="s">
        <v>32</v>
      </c>
      <c r="J38" s="14" t="s">
        <v>67</v>
      </c>
      <c r="K38" s="16">
        <v>-98654.52</v>
      </c>
      <c r="L38" s="17">
        <v>0</v>
      </c>
      <c r="M38" s="14" t="s">
        <v>32</v>
      </c>
      <c r="N38" s="14" t="s">
        <v>68</v>
      </c>
      <c r="O38" s="14" t="s">
        <v>11</v>
      </c>
      <c r="P38" t="s">
        <v>35</v>
      </c>
    </row>
    <row r="39" spans="1:16" x14ac:dyDescent="0.25">
      <c r="A39" s="14" t="s">
        <v>28</v>
      </c>
      <c r="B39" s="14" t="s">
        <v>65</v>
      </c>
      <c r="C39" s="15">
        <v>44926</v>
      </c>
      <c r="D39" s="14" t="s">
        <v>10</v>
      </c>
      <c r="E39" s="14" t="s">
        <v>66</v>
      </c>
      <c r="F39" s="14" t="s">
        <v>31</v>
      </c>
      <c r="G39" s="14" t="s">
        <v>32</v>
      </c>
      <c r="H39" s="14" t="s">
        <v>33</v>
      </c>
      <c r="I39" s="14" t="s">
        <v>32</v>
      </c>
      <c r="J39" s="14" t="s">
        <v>67</v>
      </c>
      <c r="K39" s="16">
        <v>-98654.52</v>
      </c>
      <c r="L39" s="17">
        <v>0</v>
      </c>
      <c r="M39" s="14" t="s">
        <v>32</v>
      </c>
      <c r="N39" s="14" t="s">
        <v>68</v>
      </c>
      <c r="O39" s="14" t="s">
        <v>11</v>
      </c>
      <c r="P39" t="s">
        <v>35</v>
      </c>
    </row>
  </sheetData>
  <autoFilter ref="A1:P39" xr:uid="{6B1D863F-FD9E-4E89-B9BF-AD0D4FCD96C2}">
    <sortState xmlns:xlrd2="http://schemas.microsoft.com/office/spreadsheetml/2017/richdata2" ref="A2:P39">
      <sortCondition ref="N1:N39"/>
    </sortState>
  </autoFilter>
  <pageMargins left="0.7" right="0.7" top="0.75" bottom="0.75" header="0.3" footer="0.3"/>
  <pageSetup orientation="portrait" verticalDpi="0" r:id="rId1"/>
  <headerFooter>
    <oddHeader>&amp;L&amp;"Times New Roman,Regular"&amp;12ARPA 5-2_Attach A.xlsx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52538-FABD-48C1-92E2-2783772C2165}">
  <dimension ref="A2:D10"/>
  <sheetViews>
    <sheetView workbookViewId="0">
      <selection activeCell="E9" sqref="E9"/>
    </sheetView>
  </sheetViews>
  <sheetFormatPr defaultColWidth="8.85546875" defaultRowHeight="15" x14ac:dyDescent="0.25"/>
  <cols>
    <col min="1" max="1" width="23.140625" style="3" bestFit="1" customWidth="1"/>
    <col min="2" max="2" width="17.42578125" style="3" bestFit="1" customWidth="1"/>
    <col min="3" max="4" width="12.140625" style="3" bestFit="1" customWidth="1"/>
    <col min="5" max="5" width="10.85546875" style="3" bestFit="1" customWidth="1"/>
    <col min="6" max="6" width="11.140625" style="3" bestFit="1" customWidth="1"/>
    <col min="7" max="7" width="16.85546875" style="3" bestFit="1" customWidth="1"/>
    <col min="8" max="8" width="10.5703125" style="3" bestFit="1" customWidth="1"/>
    <col min="9" max="10" width="12.5703125" style="3" bestFit="1" customWidth="1"/>
    <col min="11" max="16384" width="8.85546875" style="3"/>
  </cols>
  <sheetData>
    <row r="2" spans="1:4" x14ac:dyDescent="0.25">
      <c r="A2" s="42" t="s">
        <v>86</v>
      </c>
    </row>
    <row r="3" spans="1:4" x14ac:dyDescent="0.25">
      <c r="A3" s="1" t="s">
        <v>0</v>
      </c>
      <c r="B3" s="1"/>
      <c r="C3" s="1"/>
      <c r="D3" s="1"/>
    </row>
    <row r="4" spans="1:4" x14ac:dyDescent="0.25">
      <c r="A4" s="4" t="s">
        <v>2</v>
      </c>
      <c r="B4" s="4" t="s">
        <v>3</v>
      </c>
      <c r="C4" s="4" t="s">
        <v>4</v>
      </c>
      <c r="D4" s="4" t="s">
        <v>5</v>
      </c>
    </row>
    <row r="5" spans="1:4" x14ac:dyDescent="0.25">
      <c r="A5" s="2">
        <v>0</v>
      </c>
      <c r="B5" s="2">
        <v>179.75</v>
      </c>
      <c r="C5" s="2">
        <v>90342.35</v>
      </c>
      <c r="D5" s="2">
        <v>90522.1</v>
      </c>
    </row>
    <row r="6" spans="1:4" x14ac:dyDescent="0.25">
      <c r="A6" s="2">
        <v>266.03000000000003</v>
      </c>
      <c r="B6" s="2">
        <v>1330.15</v>
      </c>
      <c r="C6" s="2">
        <v>133029.38</v>
      </c>
      <c r="D6" s="2">
        <v>134625.56</v>
      </c>
    </row>
    <row r="7" spans="1:4" x14ac:dyDescent="0.25">
      <c r="A7" s="2">
        <v>14.38</v>
      </c>
      <c r="B7" s="2">
        <v>999.41000000000008</v>
      </c>
      <c r="C7" s="2">
        <v>195776.51</v>
      </c>
      <c r="D7" s="2">
        <v>196790.30000000002</v>
      </c>
    </row>
    <row r="8" spans="1:4" x14ac:dyDescent="0.25">
      <c r="A8" s="2">
        <v>7.19</v>
      </c>
      <c r="B8" s="2">
        <v>2566.83</v>
      </c>
      <c r="C8" s="2">
        <v>16989.97</v>
      </c>
      <c r="D8" s="2">
        <v>19563.990000000002</v>
      </c>
    </row>
    <row r="9" spans="1:4" x14ac:dyDescent="0.25">
      <c r="A9" s="2">
        <v>251.65</v>
      </c>
      <c r="B9" s="2">
        <v>172.56</v>
      </c>
      <c r="C9" s="2">
        <v>15702.960000000001</v>
      </c>
      <c r="D9" s="2">
        <v>16127.17</v>
      </c>
    </row>
    <row r="10" spans="1:4" x14ac:dyDescent="0.25">
      <c r="A10" s="5">
        <v>539.25</v>
      </c>
      <c r="B10" s="6">
        <v>5248.7000000000007</v>
      </c>
      <c r="C10" s="6">
        <v>451841.17000000004</v>
      </c>
      <c r="D10" s="6">
        <v>457629.12000000005</v>
      </c>
    </row>
  </sheetData>
  <pageMargins left="0.7" right="0.7" top="0.75" bottom="0.75" header="0.3" footer="0.3"/>
  <pageSetup orientation="portrait" verticalDpi="0" r:id="rId1"/>
  <headerFooter>
    <oddHeader>&amp;L&amp;"Times New Roman,Regular"&amp;12ARPA 5-2_Attach A.xlsx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arty_x0020_Set xmlns="d8ccb16c-0d7a-4201-87ab-0ab255e843f9">001</Party_x0020_Set>
    <Witness xmlns="8c16f583-72de-4335-8a95-24ea4199e384" xsi:nil="true"/>
    <Intervenor xmlns="d8ccb16c-0d7a-4201-87ab-0ab255e843f9" xsi:nil="true"/>
    <Regulatory_x0020_Partner xmlns="d8ccb16c-0d7a-4201-87ab-0ab255e843f9">
      <UserInfo>
        <DisplayName/>
        <AccountId xsi:nil="true"/>
        <AccountType/>
      </UserInfo>
    </Regulatory_x0020_Partner>
    <SME_x0020_Approver xmlns="d8ccb16c-0d7a-4201-87ab-0ab255e843f9">
      <UserInfo>
        <DisplayName/>
        <AccountId xsi:nil="true"/>
        <AccountType/>
      </UserInfo>
    </SME_x0020_Approver>
    <Internal_x0020_Confidential xmlns="d8ccb16c-0d7a-4201-87ab-0ab255e843f9">false</Internal_x0020_Confidential>
    <DR_x0020_Lookup xmlns="d8ccb16c-0d7a-4201-87ab-0ab255e843f9" xsi:nil="true"/>
    <Type_x0020_of_x0020_Document xmlns="d8ccb16c-0d7a-4201-87ab-0ab255e843f9">Data Request</Type_x0020_of_x0020_Document>
    <TaskDueDate xmlns="http://schemas.microsoft.com/sharepoint/v3/fields" xsi:nil="true"/>
    <TaskUrl xmlns="d8ccb16c-0d7a-4201-87ab-0ab255e843f9" xsi:nil="true"/>
    <SMEReviewTaskSent xmlns="d8ccb16c-0d7a-4201-87ab-0ab255e843f9">false</SMEReviewTaskSent>
    <Discussion_x0020_Needed_x003f_ xmlns="8c16f583-72de-4335-8a95-24ea4199e384">false</Discussion_x0020_Needed_x003f_>
    <Confidential_x003f_ xmlns="8c16f583-72de-4335-8a95-24ea4199e384">false</Confidential_x003f_>
    <VP_x0020_Review xmlns="8c16f583-72de-4335-8a95-24ea4199e384">false</VP_x0020_Review>
    <In_x0020_Evidence xmlns="8c16f583-72de-4335-8a95-24ea4199e384">false</In_x0020_Evidence>
    <Reviewed_x0020_by_x0020_Director xmlns="8c16f583-72de-4335-8a95-24ea4199e384">No</Reviewed_x0020_by_x0020_Director>
    <Data_x0020_Request_x0020_Topic xmlns="d8ccb16c-0d7a-4201-87ab-0ab255e843f9"/>
    <Response_x0020_Preparer xmlns="d8ccb16c-0d7a-4201-87ab-0ab255e843f9">
      <UserInfo>
        <DisplayName/>
        <AccountId xsi:nil="true"/>
        <AccountType/>
      </UserInfo>
    </Response_x0020_Preparer>
    <Notes1 xmlns="d8ccb16c-0d7a-4201-87ab-0ab255e843f9" xsi:nil="true"/>
    <Externally_x0020_Confidential xmlns="d8ccb16c-0d7a-4201-87ab-0ab255e843f9">false</Externally_x0020_Confidential>
    <VersionProperty xmlns="d8ccb16c-0d7a-4201-87ab-0ab255e843f9" xsi:nil="true"/>
    <DR_x0020_Number xmlns="d8ccb16c-0d7a-4201-87ab-0ab255e843f9">5-02a</DR_x0020_Number>
    <Attorney xmlns="0978e934-6254-406b-9834-83cdeade7362"/>
    <ReviewTasksSent xmlns="d8ccb16c-0d7a-4201-87ab-0ab255e843f9">false</ReviewTasksSent>
    <Reg_x0020_Lead_x0020_Review xmlns="8c16f583-72de-4335-8a95-24ea4199e384">false</Reg_x0020_Lead_x0020_Review>
    <Objection xmlns="d8ccb16c-0d7a-4201-87ab-0ab255e843f9">false</Objection>
    <Review_x0020_Task_x0020_Status xmlns="d8ccb16c-0d7a-4201-87ab-0ab255e843f9">Final</Review_x0020_Task_x0020_Status>
    <Review_x0020_Date xmlns="d8ccb16c-0d7a-4201-87ab-0ab255e843f9" xsi:nil="true"/>
    <Highly_x0020_Confidential xmlns="d8ccb16c-0d7a-4201-87ab-0ab255e843f9">false</Highly_x0020_Confidential>
    <Data_x0020_Request_x0020_Question xmlns="8c16f583-72de-4335-8a95-24ea4199e384" xsi:nil="true"/>
    <Party_x0020_Name xmlns="d8ccb16c-0d7a-4201-87ab-0ab255e843f9">ARPA</Party_x0020_Name>
    <Date_x0020_Received xmlns="d8ccb16c-0d7a-4201-87ab-0ab255e843f9" xsi:nil="true"/>
    <Date_x0020_Response_x0020_Due_x0020_for_x0020_Review xmlns="d8ccb16c-0d7a-4201-87ab-0ab255e843f9" xsi:nil="true"/>
    <Subparts xmlns="d8ccb16c-0d7a-4201-87ab-0ab255e843f9" xsi:nil="true"/>
    <Questions_x0020_Served xmlns="d8ccb16c-0d7a-4201-87ab-0ab255e843f9" xsi:nil="true"/>
    <PC_x0020_Review xmlns="8c16f583-72de-4335-8a95-24ea4199e384">false</PC_x0020_Review>
    <External_x0020_Witness xmlns="0978e934-6254-406b-9834-83cdeade7362" xsi:nil="true"/>
    <Served_x0020_Date xmlns="d8ccb16c-0d7a-4201-87ab-0ab255e843f9" xsi:nil="true"/>
    <Director_x0020_Review xmlns="8c16f583-72de-4335-8a95-24ea4199e384">false</Director_x0020_Review>
    <Referenced_x0020_DRs xmlns="a9e4b8fe-e419-4f8a-8b33-48f1e8cac3f4" xsi:nil="true"/>
    <Legal_x0020_Review xmlns="8c16f583-72de-4335-8a95-24ea4199e384">false</Legal_x0020_Review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Rate Review" ma:contentTypeID="0x0101006F446FD6AED4774CAB25A978CF67113A005D1E7029CF59EB4D83D4BFF5B2C8F701" ma:contentTypeVersion="120" ma:contentTypeDescription="" ma:contentTypeScope="" ma:versionID="b9b44eb80a4c032c799c49e4bb29dfee">
  <xsd:schema xmlns:xsd="http://www.w3.org/2001/XMLSchema" xmlns:xs="http://www.w3.org/2001/XMLSchema" xmlns:p="http://schemas.microsoft.com/office/2006/metadata/properties" xmlns:ns2="d8ccb16c-0d7a-4201-87ab-0ab255e843f9" xmlns:ns3="http://schemas.microsoft.com/sharepoint/v3/fields" xmlns:ns4="8c16f583-72de-4335-8a95-24ea4199e384" xmlns:ns5="0978e934-6254-406b-9834-83cdeade7362" xmlns:ns6="a9e4b8fe-e419-4f8a-8b33-48f1e8cac3f4" targetNamespace="http://schemas.microsoft.com/office/2006/metadata/properties" ma:root="true" ma:fieldsID="7b2631c26e6244501c42feb1eac84a29" ns2:_="" ns3:_="" ns4:_="" ns5:_="" ns6:_="">
    <xsd:import namespace="d8ccb16c-0d7a-4201-87ab-0ab255e843f9"/>
    <xsd:import namespace="http://schemas.microsoft.com/sharepoint/v3/fields"/>
    <xsd:import namespace="8c16f583-72de-4335-8a95-24ea4199e384"/>
    <xsd:import namespace="0978e934-6254-406b-9834-83cdeade7362"/>
    <xsd:import namespace="a9e4b8fe-e419-4f8a-8b33-48f1e8cac3f4"/>
    <xsd:element name="properties">
      <xsd:complexType>
        <xsd:sequence>
          <xsd:element name="documentManagement">
            <xsd:complexType>
              <xsd:all>
                <xsd:element ref="ns2:Data_x0020_Request_x0020_Topic" minOccurs="0"/>
                <xsd:element ref="ns2:Intervenor" minOccurs="0"/>
                <xsd:element ref="ns2:Party_x0020_Name" minOccurs="0"/>
                <xsd:element ref="ns2:Party_x0020_Set" minOccurs="0"/>
                <xsd:element ref="ns2:DR_x0020_Number" minOccurs="0"/>
                <xsd:element ref="ns2:Date_x0020_Received" minOccurs="0"/>
                <xsd:element ref="ns2:Date_x0020_Response_x0020_Due_x0020_for_x0020_Review" minOccurs="0"/>
                <xsd:element ref="ns2:Review_x0020_Date" minOccurs="0"/>
                <xsd:element ref="ns2:Served_x0020_Date" minOccurs="0"/>
                <xsd:element ref="ns2:Regulatory_x0020_Partner" minOccurs="0"/>
                <xsd:element ref="ns2:Response_x0020_Preparer" minOccurs="0"/>
                <xsd:element ref="ns2:SME_x0020_Approver" minOccurs="0"/>
                <xsd:element ref="ns2:Subparts" minOccurs="0"/>
                <xsd:element ref="ns2:Notes1" minOccurs="0"/>
                <xsd:element ref="ns2:Objection" minOccurs="0"/>
                <xsd:element ref="ns2:Internal_x0020_Confidential" minOccurs="0"/>
                <xsd:element ref="ns2:Externally_x0020_Confidential" minOccurs="0"/>
                <xsd:element ref="ns2:Highly_x0020_Confidential" minOccurs="0"/>
                <xsd:element ref="ns2:Type_x0020_of_x0020_Document" minOccurs="0"/>
                <xsd:element ref="ns2:Review_x0020_Task_x0020_Status" minOccurs="0"/>
                <xsd:element ref="ns2:ReviewTasksSent" minOccurs="0"/>
                <xsd:element ref="ns2:VersionProperty" minOccurs="0"/>
                <xsd:element ref="ns2:DR_x0020_Lookup" minOccurs="0"/>
                <xsd:element ref="ns3:TaskDueDate" minOccurs="0"/>
                <xsd:element ref="ns2:TaskUrl" minOccurs="0"/>
                <xsd:element ref="ns2:Questions_x0020_Served" minOccurs="0"/>
                <xsd:element ref="ns2:SMEReviewTaskSent" minOccurs="0"/>
                <xsd:element ref="ns4:Discussion_x0020_Needed_x003f_" minOccurs="0"/>
                <xsd:element ref="ns4:Witness" minOccurs="0"/>
                <xsd:element ref="ns5:Attorney" minOccurs="0"/>
                <xsd:element ref="ns4:Confidential_x003f_" minOccurs="0"/>
                <xsd:element ref="ns4:VP_x0020_Review" minOccurs="0"/>
                <xsd:element ref="ns4:Director_x0020_Review" minOccurs="0"/>
                <xsd:element ref="ns4:Reg_x0020_Lead_x0020_Review" minOccurs="0"/>
                <xsd:element ref="ns4:Legal_x0020_Review" minOccurs="0"/>
                <xsd:element ref="ns4:PC_x0020_Review" minOccurs="0"/>
                <xsd:element ref="ns6:Referenced_x0020_DRs" minOccurs="0"/>
                <xsd:element ref="ns5:External_x0020_Witness" minOccurs="0"/>
                <xsd:element ref="ns4:Reviewed_x0020_by_x0020_Director" minOccurs="0"/>
                <xsd:element ref="ns4:Data_x0020_Request_x0020_Question" minOccurs="0"/>
                <xsd:element ref="ns4:In_x0020_Evidenc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ccb16c-0d7a-4201-87ab-0ab255e843f9" elementFormDefault="qualified">
    <xsd:import namespace="http://schemas.microsoft.com/office/2006/documentManagement/types"/>
    <xsd:import namespace="http://schemas.microsoft.com/office/infopath/2007/PartnerControls"/>
    <xsd:element name="Data_x0020_Request_x0020_Topic" ma:index="2" nillable="true" ma:displayName="Data Request Topic" ma:list="{9230c661-b953-4569-8a9a-b4b70460db10}" ma:internalName="Data_x0020_Request_x0020_Topic" ma:readOnly="false" ma:showField="Title" ma:web="d8ccb16c-0d7a-4201-87ab-0ab255e843f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ntervenor" ma:index="3" nillable="true" ma:displayName="Intervenor" ma:internalName="Intervenor" ma:readOnly="false">
      <xsd:simpleType>
        <xsd:restriction base="dms:Text">
          <xsd:maxLength value="255"/>
        </xsd:restriction>
      </xsd:simpleType>
    </xsd:element>
    <xsd:element name="Party_x0020_Name" ma:index="4" nillable="true" ma:displayName="Party Name" ma:internalName="Party_x0020_Name" ma:readOnly="false">
      <xsd:simpleType>
        <xsd:restriction base="dms:Text">
          <xsd:maxLength value="255"/>
        </xsd:restriction>
      </xsd:simpleType>
    </xsd:element>
    <xsd:element name="Party_x0020_Set" ma:index="5" nillable="true" ma:displayName="Party Set" ma:internalName="Party_x0020_Set" ma:readOnly="false">
      <xsd:simpleType>
        <xsd:restriction base="dms:Text">
          <xsd:maxLength value="255"/>
        </xsd:restriction>
      </xsd:simpleType>
    </xsd:element>
    <xsd:element name="DR_x0020_Number" ma:index="6" nillable="true" ma:displayName="DR Number" ma:internalName="DR_x0020_Number" ma:readOnly="false">
      <xsd:simpleType>
        <xsd:restriction base="dms:Text">
          <xsd:maxLength value="255"/>
        </xsd:restriction>
      </xsd:simpleType>
    </xsd:element>
    <xsd:element name="Date_x0020_Received" ma:index="7" nillable="true" ma:displayName="Date Received" ma:format="DateOnly" ma:internalName="Date_x0020_Received" ma:readOnly="false">
      <xsd:simpleType>
        <xsd:restriction base="dms:DateTime"/>
      </xsd:simpleType>
    </xsd:element>
    <xsd:element name="Date_x0020_Response_x0020_Due_x0020_for_x0020_Review" ma:index="8" nillable="true" ma:displayName="Date Response Due for Review" ma:format="DateOnly" ma:internalName="Date_x0020_Response_x0020_Due_x0020_for_x0020_Review" ma:readOnly="false">
      <xsd:simpleType>
        <xsd:restriction base="dms:DateTime"/>
      </xsd:simpleType>
    </xsd:element>
    <xsd:element name="Review_x0020_Date" ma:index="9" nillable="true" ma:displayName="Review Date" ma:format="DateOnly" ma:internalName="Review_x0020_Date" ma:readOnly="false">
      <xsd:simpleType>
        <xsd:restriction base="dms:DateTime"/>
      </xsd:simpleType>
    </xsd:element>
    <xsd:element name="Served_x0020_Date" ma:index="10" nillable="true" ma:displayName="Served Date" ma:format="DateOnly" ma:internalName="Served_x0020_Date" ma:readOnly="false">
      <xsd:simpleType>
        <xsd:restriction base="dms:DateTime"/>
      </xsd:simpleType>
    </xsd:element>
    <xsd:element name="Regulatory_x0020_Partner" ma:index="11" nillable="true" ma:displayName="Regulatory Partner" ma:list="UserInfo" ma:SharePointGroup="0" ma:internalName="Regulatory_x0020_Partner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esponse_x0020_Preparer" ma:index="12" nillable="true" ma:displayName="Response Preparer" ma:list="UserInfo" ma:SharePointGroup="0" ma:internalName="Response_x0020_Preparer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ME_x0020_Approver" ma:index="13" nillable="true" ma:displayName="SME Approver" ma:list="UserInfo" ma:SharePointGroup="0" ma:internalName="SME_x0020_Approver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ubparts" ma:index="14" nillable="true" ma:displayName="Subparts" ma:internalName="Subparts">
      <xsd:simpleType>
        <xsd:restriction base="dms:Number"/>
      </xsd:simpleType>
    </xsd:element>
    <xsd:element name="Notes1" ma:index="15" nillable="true" ma:displayName="Notes" ma:internalName="Notes1">
      <xsd:simpleType>
        <xsd:restriction base="dms:Note">
          <xsd:maxLength value="255"/>
        </xsd:restriction>
      </xsd:simpleType>
    </xsd:element>
    <xsd:element name="Objection" ma:index="16" nillable="true" ma:displayName="Objection" ma:default="0" ma:internalName="Objection">
      <xsd:simpleType>
        <xsd:restriction base="dms:Boolean"/>
      </xsd:simpleType>
    </xsd:element>
    <xsd:element name="Internal_x0020_Confidential" ma:index="17" nillable="true" ma:displayName="Internal Confidential" ma:default="0" ma:internalName="Internal_x0020_Confidential">
      <xsd:simpleType>
        <xsd:restriction base="dms:Boolean"/>
      </xsd:simpleType>
    </xsd:element>
    <xsd:element name="Externally_x0020_Confidential" ma:index="18" nillable="true" ma:displayName="Externally Confidential" ma:default="0" ma:internalName="Externally_x0020_Confidential">
      <xsd:simpleType>
        <xsd:restriction base="dms:Boolean"/>
      </xsd:simpleType>
    </xsd:element>
    <xsd:element name="Highly_x0020_Confidential" ma:index="19" nillable="true" ma:displayName="Highly Confidential" ma:default="0" ma:internalName="Highly_x0020_Confidential">
      <xsd:simpleType>
        <xsd:restriction base="dms:Boolean"/>
      </xsd:simpleType>
    </xsd:element>
    <xsd:element name="Type_x0020_of_x0020_Document" ma:index="20" nillable="true" ma:displayName="Type of Document" ma:default="Data Request" ma:format="Dropdown" ma:internalName="Type_x0020_of_x0020_Document">
      <xsd:simpleType>
        <xsd:restriction base="dms:Choice">
          <xsd:enumeration value="Data Request"/>
          <xsd:enumeration value="Attachment"/>
        </xsd:restriction>
      </xsd:simpleType>
    </xsd:element>
    <xsd:element name="Review_x0020_Task_x0020_Status" ma:index="21" nillable="true" ma:displayName="Review Task Status" ma:format="Dropdown" ma:internalName="Review_x0020_Task_x0020_Status">
      <xsd:simpleType>
        <xsd:restriction base="dms:Choice">
          <xsd:enumeration value="Assigned"/>
          <xsd:enumeration value="Ready For SME Review"/>
          <xsd:enumeration value="Ready For Review"/>
          <xsd:enumeration value="In Progress"/>
          <xsd:enumeration value="Final"/>
          <xsd:enumeration value="Served"/>
        </xsd:restriction>
      </xsd:simpleType>
    </xsd:element>
    <xsd:element name="ReviewTasksSent" ma:index="22" nillable="true" ma:displayName="ReviewTasksSent" ma:default="0" ma:internalName="ReviewTasksSent">
      <xsd:simpleType>
        <xsd:restriction base="dms:Boolean"/>
      </xsd:simpleType>
    </xsd:element>
    <xsd:element name="VersionProperty" ma:index="23" nillable="true" ma:displayName="VersionProperty" ma:decimals="1" ma:internalName="VersionProperty">
      <xsd:simpleType>
        <xsd:restriction base="dms:Number"/>
      </xsd:simpleType>
    </xsd:element>
    <xsd:element name="DR_x0020_Lookup" ma:index="26" nillable="true" ma:displayName="DR Lookup" ma:list="{9230c661-b953-4569-8a9a-b4b70460db10}" ma:internalName="DR_x0020_Lookup" ma:showField="Title" ma:web="d8ccb16c-0d7a-4201-87ab-0ab255e843f9">
      <xsd:simpleType>
        <xsd:restriction base="dms:Lookup"/>
      </xsd:simpleType>
    </xsd:element>
    <xsd:element name="TaskUrl" ma:index="28" nillable="true" ma:displayName="TaskUrl" ma:internalName="TaskUrl">
      <xsd:simpleType>
        <xsd:restriction base="dms:Text">
          <xsd:maxLength value="255"/>
        </xsd:restriction>
      </xsd:simpleType>
    </xsd:element>
    <xsd:element name="Questions_x0020_Served" ma:index="36" nillable="true" ma:displayName="Questions Served" ma:decimals="0" ma:internalName="Questions_x0020_Served">
      <xsd:simpleType>
        <xsd:restriction base="dms:Number"/>
      </xsd:simpleType>
    </xsd:element>
    <xsd:element name="SMEReviewTaskSent" ma:index="38" nillable="true" ma:displayName="SMEReviewTaskSent" ma:default="0" ma:internalName="SMEReviewTaskSent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TaskDueDate" ma:index="27" nillable="true" ma:displayName="Due Date" ma:format="DateOnly" ma:internalName="TaskDueDate" ma:readOnly="fals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16f583-72de-4335-8a95-24ea4199e384" elementFormDefault="qualified">
    <xsd:import namespace="http://schemas.microsoft.com/office/2006/documentManagement/types"/>
    <xsd:import namespace="http://schemas.microsoft.com/office/infopath/2007/PartnerControls"/>
    <xsd:element name="Discussion_x0020_Needed_x003f_" ma:index="39" nillable="true" ma:displayName="Discussion Needed?" ma:default="0" ma:description="If you feel this question requires group discussion, please check the box." ma:internalName="Discussion_x0020_Needed_x003f_" ma:readOnly="false">
      <xsd:simpleType>
        <xsd:restriction base="dms:Boolean"/>
      </xsd:simpleType>
    </xsd:element>
    <xsd:element name="Witness" ma:index="40" nillable="true" ma:displayName="Witness" ma:description="Select the appropriate witness from the drop-down list." ma:format="Dropdown" ma:internalName="Witness" ma:readOnly="false">
      <xsd:simpleType>
        <xsd:restriction base="dms:Choice">
          <xsd:enumeration value="Amdor"/>
          <xsd:enumeration value="Bassell-Herman"/>
          <xsd:enumeration value="Coleman"/>
          <xsd:enumeration value="Frost"/>
          <xsd:enumeration value="Hyatt"/>
          <xsd:enumeration value="Johnson"/>
          <xsd:enumeration value="Klapperich"/>
          <xsd:enumeration value="McKenzie"/>
          <xsd:enumeration value="Rosenbaum"/>
          <xsd:enumeration value="Welte"/>
        </xsd:restriction>
      </xsd:simpleType>
    </xsd:element>
    <xsd:element name="Confidential_x003f_" ma:index="42" nillable="true" ma:displayName="Confidential?" ma:default="0" ma:description="Check the box if the document is considered confidential?" ma:internalName="Confidential_x003f_" ma:readOnly="false">
      <xsd:simpleType>
        <xsd:restriction base="dms:Boolean"/>
      </xsd:simpleType>
    </xsd:element>
    <xsd:element name="VP_x0020_Review" ma:index="44" nillable="true" ma:displayName="VP Review" ma:default="0" ma:internalName="VP_x0020_Review">
      <xsd:simpleType>
        <xsd:restriction base="dms:Boolean"/>
      </xsd:simpleType>
    </xsd:element>
    <xsd:element name="Director_x0020_Review" ma:index="45" nillable="true" ma:displayName="Director Review" ma:default="0" ma:internalName="Director_x0020_Review">
      <xsd:simpleType>
        <xsd:restriction base="dms:Boolean"/>
      </xsd:simpleType>
    </xsd:element>
    <xsd:element name="Reg_x0020_Lead_x0020_Review" ma:index="46" nillable="true" ma:displayName="Reg Lead Review" ma:default="0" ma:internalName="Reg_x0020_Lead_x0020_Review">
      <xsd:simpleType>
        <xsd:restriction base="dms:Boolean"/>
      </xsd:simpleType>
    </xsd:element>
    <xsd:element name="Legal_x0020_Review" ma:index="47" nillable="true" ma:displayName="Legal Review" ma:default="0" ma:internalName="Legal_x0020_Review">
      <xsd:simpleType>
        <xsd:restriction base="dms:Boolean"/>
      </xsd:simpleType>
    </xsd:element>
    <xsd:element name="PC_x0020_Review" ma:index="48" nillable="true" ma:displayName="PC Review" ma:default="0" ma:internalName="PC_x0020_Review">
      <xsd:simpleType>
        <xsd:restriction base="dms:Boolean"/>
      </xsd:simpleType>
    </xsd:element>
    <xsd:element name="Reviewed_x0020_by_x0020_Director" ma:index="51" nillable="true" ma:displayName="Reviewed by Director" ma:default="No" ma:format="RadioButtons" ma:internalName="Reviewed_x0020_by_x0020_Director">
      <xsd:simpleType>
        <xsd:restriction base="dms:Choice">
          <xsd:enumeration value="No"/>
          <xsd:enumeration value="Yes"/>
        </xsd:restriction>
      </xsd:simpleType>
    </xsd:element>
    <xsd:element name="Data_x0020_Request_x0020_Question" ma:index="58" nillable="true" ma:displayName="Data Request Question Text" ma:internalName="Data_x0020_Request_x0020_Question">
      <xsd:simpleType>
        <xsd:restriction base="dms:Note"/>
      </xsd:simpleType>
    </xsd:element>
    <xsd:element name="In_x0020_Evidence" ma:index="59" nillable="true" ma:displayName="In Evidence" ma:default="0" ma:internalName="In_x0020_Evidenc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78e934-6254-406b-9834-83cdeade7362" elementFormDefault="qualified">
    <xsd:import namespace="http://schemas.microsoft.com/office/2006/documentManagement/types"/>
    <xsd:import namespace="http://schemas.microsoft.com/office/infopath/2007/PartnerControls"/>
    <xsd:element name="Attorney" ma:index="41" nillable="true" ma:displayName="Attorney" ma:default="Adam Buhrman" ma:description="Attorney Assigned to that Witness" ma:internalName="Attorney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Adam Buhrman"/>
                    <xsd:enumeration value="Douglas Law"/>
                  </xsd:restriction>
                </xsd:simpleType>
              </xsd:element>
            </xsd:sequence>
          </xsd:extension>
        </xsd:complexContent>
      </xsd:complexType>
    </xsd:element>
    <xsd:element name="External_x0020_Witness" ma:index="50" nillable="true" ma:displayName="External Witness" ma:description="The name of any external witnesses" ma:internalName="External_x0020_Witness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e4b8fe-e419-4f8a-8b33-48f1e8cac3f4" elementFormDefault="qualified">
    <xsd:import namespace="http://schemas.microsoft.com/office/2006/documentManagement/types"/>
    <xsd:import namespace="http://schemas.microsoft.com/office/infopath/2007/PartnerControls"/>
    <xsd:element name="Referenced_x0020_DRs" ma:index="49" nillable="true" ma:displayName="Referenced DRs" ma:internalName="Referenced_x0020_DRs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31" ma:displayName="Content Type"/>
        <xsd:element ref="dc:title" minOccurs="0" maxOccurs="1" ma:index="1" ma:displayName="Title"/>
        <xsd:element ref="dc:subject" minOccurs="0" maxOccurs="1" ma:index="43" ma:displayName="Subject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DE16DC5-97EB-405E-87E1-E3CEE62C88D0}">
  <ds:schemaRefs>
    <ds:schemaRef ds:uri="0978e934-6254-406b-9834-83cdeade7362"/>
    <ds:schemaRef ds:uri="http://purl.org/dc/terms/"/>
    <ds:schemaRef ds:uri="http://purl.org/dc/dcmitype/"/>
    <ds:schemaRef ds:uri="http://schemas.openxmlformats.org/package/2006/metadata/core-properties"/>
    <ds:schemaRef ds:uri="d8ccb16c-0d7a-4201-87ab-0ab255e843f9"/>
    <ds:schemaRef ds:uri="http://schemas.microsoft.com/office/2006/metadata/properties"/>
    <ds:schemaRef ds:uri="http://schemas.microsoft.com/office/infopath/2007/PartnerControls"/>
    <ds:schemaRef ds:uri="http://purl.org/dc/elements/1.1/"/>
    <ds:schemaRef ds:uri="http://www.w3.org/XML/1998/namespace"/>
    <ds:schemaRef ds:uri="http://schemas.microsoft.com/office/2006/documentManagement/types"/>
    <ds:schemaRef ds:uri="http://schemas.microsoft.com/sharepoint/v3/fields"/>
    <ds:schemaRef ds:uri="a9e4b8fe-e419-4f8a-8b33-48f1e8cac3f4"/>
    <ds:schemaRef ds:uri="8c16f583-72de-4335-8a95-24ea4199e384"/>
  </ds:schemaRefs>
</ds:datastoreItem>
</file>

<file path=customXml/itemProps2.xml><?xml version="1.0" encoding="utf-8"?>
<ds:datastoreItem xmlns:ds="http://schemas.openxmlformats.org/officeDocument/2006/customXml" ds:itemID="{896F7382-788E-4F3F-B345-68CCD00073D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8ccb16c-0d7a-4201-87ab-0ab255e843f9"/>
    <ds:schemaRef ds:uri="http://schemas.microsoft.com/sharepoint/v3/fields"/>
    <ds:schemaRef ds:uri="8c16f583-72de-4335-8a95-24ea4199e384"/>
    <ds:schemaRef ds:uri="0978e934-6254-406b-9834-83cdeade7362"/>
    <ds:schemaRef ds:uri="a9e4b8fe-e419-4f8a-8b33-48f1e8cac3f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D7F208A-5E57-4071-9078-C93AA673EA8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A1 - RevCred</vt:lpstr>
      <vt:lpstr>454 Pivot</vt:lpstr>
      <vt:lpstr>Acct 454</vt:lpstr>
      <vt:lpstr>115KV Revenue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Attachment ARPA 5-2</dc:title>
  <dc:subject/>
  <dc:creator>Lever, Henry</dc:creator>
  <cp:lastModifiedBy>Doran, Andrea</cp:lastModifiedBy>
  <cp:lastPrinted>2023-09-22T19:42:15Z</cp:lastPrinted>
  <dcterms:created xsi:type="dcterms:W3CDTF">2023-09-01T15:45:32Z</dcterms:created>
  <dcterms:modified xsi:type="dcterms:W3CDTF">2023-09-22T19:42:23Z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0x0101006F446FD6AED4774CAB25A978CF67113A005D1E7029CF59EB4D83D4BFF5B2C8F701</vt:lpwstr>
  </property>
</Properties>
</file>