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daclemen\Desktop\FERC\"/>
    </mc:Choice>
  </mc:AlternateContent>
  <xr:revisionPtr revIDLastSave="0" documentId="8_{5A7CE180-8718-4CCF-BD7B-DEB45CBD1792}" xr6:coauthVersionLast="36" xr6:coauthVersionMax="36" xr10:uidLastSave="{00000000-0000-0000-0000-000000000000}"/>
  <bookViews>
    <workbookView xWindow="-20" yWindow="4020" windowWidth="20520" windowHeight="4080" xr2:uid="{00000000-000D-0000-FFFF-FFFF00000000}"/>
  </bookViews>
  <sheets>
    <sheet name="Cost of Service References" sheetId="4" r:id="rId1"/>
    <sheet name="BHP WP1 A&amp;G" sheetId="1" r:id="rId2"/>
    <sheet name="BHP WP4 Transmission Assets" sheetId="2" r:id="rId3"/>
    <sheet name="BHP WP8 Adj to Rate Base" sheetId="9" r:id="rId4"/>
    <sheet name="BHP WP9 Accum Depr " sheetId="6" r:id="rId5"/>
  </sheets>
  <definedNames>
    <definedName name="_xlnm.Print_Area" localSheetId="1">'BHP WP1 A&amp;G'!$A$1:$E$47</definedName>
    <definedName name="_xlnm.Print_Area" localSheetId="2">'BHP WP4 Transmission Assets'!$A$1:$H$52</definedName>
    <definedName name="_xlnm.Print_Area" localSheetId="4">'BHP WP9 Accum Depr '!$A$1:$I$28</definedName>
    <definedName name="_xlnm.Print_Area" localSheetId="0">'Cost of Service References'!$A$1:$F$193</definedName>
  </definedNames>
  <calcPr calcId="191029"/>
</workbook>
</file>

<file path=xl/calcChain.xml><?xml version="1.0" encoding="utf-8"?>
<calcChain xmlns="http://schemas.openxmlformats.org/spreadsheetml/2006/main">
  <c r="D26" i="9" l="1"/>
  <c r="D25" i="9"/>
  <c r="D24" i="9"/>
  <c r="D23" i="9"/>
  <c r="D22" i="9"/>
  <c r="D21" i="9"/>
  <c r="D20" i="9"/>
  <c r="D19" i="9"/>
  <c r="D18" i="9"/>
  <c r="D17" i="9"/>
  <c r="D16" i="9"/>
  <c r="E15" i="9"/>
  <c r="E16" i="9" s="1"/>
  <c r="E17" i="9" s="1"/>
  <c r="D15" i="9"/>
  <c r="D13" i="9"/>
  <c r="G13" i="9" s="1"/>
  <c r="A12" i="9"/>
  <c r="A13" i="9" s="1"/>
  <c r="A14" i="9" s="1"/>
  <c r="A15" i="9" s="1"/>
  <c r="A16" i="9" s="1"/>
  <c r="A17" i="9" s="1"/>
  <c r="A18" i="9" s="1"/>
  <c r="A19" i="9" s="1"/>
  <c r="A20" i="9" s="1"/>
  <c r="A21" i="9" s="1"/>
  <c r="A22" i="9" s="1"/>
  <c r="A23" i="9" s="1"/>
  <c r="A24" i="9" s="1"/>
  <c r="A25" i="9" s="1"/>
  <c r="A26" i="9" s="1"/>
  <c r="A27" i="9" s="1"/>
  <c r="G11" i="9"/>
  <c r="F15" i="9" l="1"/>
  <c r="G15" i="9" s="1"/>
  <c r="E18" i="9"/>
  <c r="F17" i="9"/>
  <c r="G17" i="9" s="1"/>
  <c r="F16" i="9"/>
  <c r="G16" i="9" s="1"/>
  <c r="E19" i="9" l="1"/>
  <c r="F18" i="9"/>
  <c r="G18" i="9" s="1"/>
  <c r="E20" i="9" l="1"/>
  <c r="F19" i="9"/>
  <c r="G19" i="9" s="1"/>
  <c r="E21" i="9" l="1"/>
  <c r="F20" i="9"/>
  <c r="G20" i="9" s="1"/>
  <c r="E22" i="9" l="1"/>
  <c r="F21" i="9"/>
  <c r="G21" i="9" s="1"/>
  <c r="E23" i="9" l="1"/>
  <c r="F22" i="9"/>
  <c r="G22" i="9" s="1"/>
  <c r="E24" i="9" l="1"/>
  <c r="F23" i="9"/>
  <c r="G23" i="9" s="1"/>
  <c r="E25" i="9" l="1"/>
  <c r="F24" i="9"/>
  <c r="G24" i="9" s="1"/>
  <c r="E26" i="9" l="1"/>
  <c r="F26" i="9" s="1"/>
  <c r="G26" i="9" s="1"/>
  <c r="F25" i="9"/>
  <c r="G25" i="9" s="1"/>
  <c r="G27" i="9" l="1"/>
  <c r="G33" i="9" l="1"/>
  <c r="G36" i="9" s="1"/>
  <c r="G38" i="9" s="1"/>
  <c r="A28" i="9"/>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G24" i="6" l="1"/>
  <c r="E24" i="6"/>
  <c r="I23" i="6"/>
  <c r="I22" i="6"/>
  <c r="I21" i="6"/>
  <c r="I20" i="6"/>
  <c r="I19" i="6"/>
  <c r="I18" i="6"/>
  <c r="I17" i="6"/>
  <c r="I16" i="6"/>
  <c r="I15" i="6"/>
  <c r="I14" i="6"/>
  <c r="I13" i="6"/>
  <c r="I12" i="6"/>
  <c r="A12" i="6"/>
  <c r="A13" i="6" s="1"/>
  <c r="A14" i="6" s="1"/>
  <c r="A15" i="6" s="1"/>
  <c r="A16" i="6" s="1"/>
  <c r="A17" i="6" s="1"/>
  <c r="A18" i="6" s="1"/>
  <c r="A19" i="6" s="1"/>
  <c r="A20" i="6" s="1"/>
  <c r="A21" i="6" s="1"/>
  <c r="A22" i="6" s="1"/>
  <c r="A23" i="6" s="1"/>
  <c r="A24" i="6" s="1"/>
  <c r="A25" i="6" s="1"/>
  <c r="A26" i="6" s="1"/>
  <c r="A27" i="6" s="1"/>
  <c r="A28" i="6" s="1"/>
  <c r="I11" i="6"/>
  <c r="I24" i="6" l="1"/>
  <c r="A124" i="4" l="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D87" i="4"/>
  <c r="C37" i="4"/>
  <c r="D26" i="4"/>
  <c r="A166" i="4" l="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D14" i="4"/>
  <c r="A13" i="4" l="1"/>
  <c r="A14" i="4" s="1"/>
  <c r="A15" i="4" s="1"/>
  <c r="A16" i="4" s="1"/>
  <c r="A17" i="4" s="1"/>
  <c r="A18" i="4" s="1"/>
  <c r="A19" i="4" s="1"/>
  <c r="A20" i="4" s="1"/>
  <c r="A21" i="4" s="1"/>
  <c r="A22" i="4" s="1"/>
  <c r="A23" i="4" s="1"/>
  <c r="A24" i="4" s="1"/>
  <c r="A25" i="4" s="1"/>
  <c r="A26" i="4" l="1"/>
  <c r="A27" i="4" s="1"/>
  <c r="A28" i="4" s="1"/>
  <c r="A29" i="4" s="1"/>
  <c r="A30" i="4" s="1"/>
  <c r="A31" i="4" s="1"/>
  <c r="A32" i="4" s="1"/>
  <c r="A33" i="4" s="1"/>
  <c r="A34" i="4" s="1"/>
  <c r="A35" i="4" s="1"/>
  <c r="A36" i="4" s="1"/>
  <c r="A37" i="4" l="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74" i="4" s="1"/>
  <c r="A75" i="4" s="1"/>
  <c r="A76" i="4" s="1"/>
  <c r="A77" i="4" s="1"/>
  <c r="A78" i="4" s="1"/>
  <c r="A79" i="4" s="1"/>
  <c r="A80" i="4" s="1"/>
  <c r="A81" i="4" s="1"/>
  <c r="A82" i="4" s="1"/>
  <c r="A83" i="4" s="1"/>
  <c r="A84" i="4" s="1"/>
  <c r="A85" i="4" s="1"/>
  <c r="A86" i="4" s="1"/>
  <c r="A87" i="4" l="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D30" i="1"/>
  <c r="F114" i="2"/>
  <c r="F115" i="2" s="1"/>
  <c r="G42" i="2"/>
  <c r="E42" i="2"/>
  <c r="E45" i="2" s="1"/>
  <c r="E31" i="2"/>
  <c r="G20" i="2"/>
  <c r="G25" i="2" s="1"/>
  <c r="G33" i="2" s="1"/>
  <c r="G37" i="2" s="1"/>
  <c r="E16" i="2"/>
  <c r="E20" i="2" s="1"/>
  <c r="E25" i="2" s="1"/>
  <c r="H117" i="1"/>
  <c r="H118" i="1" s="1"/>
  <c r="D22" i="1"/>
  <c r="D24" i="1" s="1"/>
  <c r="D13" i="1"/>
  <c r="E33" i="2" l="1"/>
  <c r="E37" i="2" s="1"/>
  <c r="G47" i="2"/>
  <c r="G45" i="2"/>
  <c r="E47" i="2" l="1"/>
</calcChain>
</file>

<file path=xl/sharedStrings.xml><?xml version="1.0" encoding="utf-8"?>
<sst xmlns="http://schemas.openxmlformats.org/spreadsheetml/2006/main" count="501" uniqueCount="345">
  <si>
    <t>Administrative and General Expenses</t>
  </si>
  <si>
    <t>Black Hills Power, Inc.</t>
  </si>
  <si>
    <t>Line</t>
  </si>
  <si>
    <t>Form No. 1</t>
  </si>
  <si>
    <t>No.</t>
  </si>
  <si>
    <t>Page, Line, Col.</t>
  </si>
  <si>
    <t>Company Total</t>
  </si>
  <si>
    <t>EPRI Annual Membership Dues</t>
  </si>
  <si>
    <t>335.1.b</t>
  </si>
  <si>
    <t>Regulatory Commission Expenses</t>
  </si>
  <si>
    <t>Account No. 930.1</t>
  </si>
  <si>
    <t>323.191.b</t>
  </si>
  <si>
    <t xml:space="preserve">Less: Safety Related Advertising </t>
  </si>
  <si>
    <t>EPRI &amp; Reg. Comm. Exp. &amp; Non-safety Ad. (Note I)</t>
  </si>
  <si>
    <t>Transmission Related Regulatory Expense</t>
  </si>
  <si>
    <t>Reserved for future use in the event of a rate case</t>
  </si>
  <si>
    <t>Total</t>
  </si>
  <si>
    <t>Transmission Related Regulatory Expense    (Note I)</t>
  </si>
  <si>
    <t>are safety related advertising.</t>
  </si>
  <si>
    <t>TP</t>
  </si>
  <si>
    <t>351.2-3.h</t>
  </si>
  <si>
    <t>(a)</t>
  </si>
  <si>
    <t>(b)</t>
  </si>
  <si>
    <t>Actual</t>
  </si>
  <si>
    <t>Account</t>
  </si>
  <si>
    <t>Description</t>
  </si>
  <si>
    <t>Actual Cost</t>
  </si>
  <si>
    <t xml:space="preserve"> Accum Depr.</t>
  </si>
  <si>
    <t>230KV Towers and Fixtures</t>
  </si>
  <si>
    <t>230KV Poles and Fixtures</t>
  </si>
  <si>
    <t>230KV Overhead Conductors</t>
  </si>
  <si>
    <t>Road/Trails</t>
  </si>
  <si>
    <t xml:space="preserve">   Subtotal</t>
  </si>
  <si>
    <t>230 KV Substation Equipment</t>
  </si>
  <si>
    <t>230 KV Substation Structures</t>
  </si>
  <si>
    <t xml:space="preserve">  Total 230KV</t>
  </si>
  <si>
    <t>230 KV Lines</t>
  </si>
  <si>
    <t>230 KV Substations</t>
  </si>
  <si>
    <t>TOTAL 230 KV</t>
  </si>
  <si>
    <t>69KV Common Use AC Facilities</t>
  </si>
  <si>
    <t xml:space="preserve">   Subtotal for 69KV Lines</t>
  </si>
  <si>
    <t>Total Transmission Classification</t>
  </si>
  <si>
    <t>Total Transmission per FERC Form 1 (207.58.g) (219.25.b)</t>
  </si>
  <si>
    <t>Amount excluded from the CUS</t>
  </si>
  <si>
    <t>230/69KV Common Use AC Transformers</t>
  </si>
  <si>
    <t>Total 69KV Common Use AC Facilities</t>
  </si>
  <si>
    <t>Total Distribution Plant per FERC Form 1 (207.75.g) (219.26.b)</t>
  </si>
  <si>
    <t>Amount excluded  from the CUS</t>
  </si>
  <si>
    <t>Total CUS System</t>
  </si>
  <si>
    <t>Actual PBOP expense</t>
  </si>
  <si>
    <t>Company Records</t>
  </si>
  <si>
    <t>Notes:</t>
  </si>
  <si>
    <t>Account No. 920</t>
  </si>
  <si>
    <t>Account No. 926</t>
  </si>
  <si>
    <r>
      <t>Company Records</t>
    </r>
    <r>
      <rPr>
        <vertAlign val="superscript"/>
        <sz val="10"/>
        <rFont val="Arial"/>
        <family val="2"/>
      </rPr>
      <t>1</t>
    </r>
  </si>
  <si>
    <r>
      <t>Company Records</t>
    </r>
    <r>
      <rPr>
        <vertAlign val="superscript"/>
        <sz val="10"/>
        <rFont val="Arial"/>
        <family val="2"/>
      </rPr>
      <t>2</t>
    </r>
  </si>
  <si>
    <t>1 - For FERC account no. 930.1, the Company reviews all entries and identifies those that</t>
  </si>
  <si>
    <t>2 - For FERC account nos. 920 and 926, the Company reviews all entries and identifies the</t>
  </si>
  <si>
    <t>PBOP expenses to be removed from A&amp;G.</t>
  </si>
  <si>
    <t>Note:</t>
  </si>
  <si>
    <t>This schedule reflects the transmission and distribution plant determined by Commission order to be</t>
  </si>
  <si>
    <t xml:space="preserve">  FERC Docket No. ER08-1584, the docket that established this formula rate.</t>
  </si>
  <si>
    <t xml:space="preserve">  state-jurisdictional and removed from Common Use Facilities. The jurisdictional split was established in</t>
  </si>
  <si>
    <t>Form 1 Reference</t>
  </si>
  <si>
    <t>(c)</t>
  </si>
  <si>
    <t>(d)</t>
  </si>
  <si>
    <t>(e)</t>
  </si>
  <si>
    <t>(f)</t>
  </si>
  <si>
    <t>Per Tariff and As Filed</t>
  </si>
  <si>
    <t>Updated Reference (Note 3)</t>
  </si>
  <si>
    <t>(1)</t>
  </si>
  <si>
    <t>(2)</t>
  </si>
  <si>
    <t>RATE BASE:</t>
  </si>
  <si>
    <t>GROSS PLANT IN SERVICE</t>
  </si>
  <si>
    <t>(Note H)</t>
  </si>
  <si>
    <t xml:space="preserve">  Production</t>
  </si>
  <si>
    <t>205.46.g</t>
  </si>
  <si>
    <t xml:space="preserve">  Transmission</t>
  </si>
  <si>
    <t>207.58.g</t>
  </si>
  <si>
    <t xml:space="preserve">  Distribution</t>
  </si>
  <si>
    <t>207.75.g</t>
  </si>
  <si>
    <t xml:space="preserve">  General &amp; Intangible</t>
  </si>
  <si>
    <t xml:space="preserve">  Allocated Plant</t>
  </si>
  <si>
    <t xml:space="preserve">  Communication System</t>
  </si>
  <si>
    <t xml:space="preserve">  Common</t>
  </si>
  <si>
    <t>356.1</t>
  </si>
  <si>
    <t>TOTAL GROSS PLANT</t>
  </si>
  <si>
    <t>ACCUMULATED DEPRECIATION</t>
  </si>
  <si>
    <t>219.20-24.c</t>
  </si>
  <si>
    <t>219.25.c</t>
  </si>
  <si>
    <t>219.26.c</t>
  </si>
  <si>
    <t xml:space="preserve">TOTAL ACCUM. DEPRECIATION </t>
  </si>
  <si>
    <t xml:space="preserve"> </t>
  </si>
  <si>
    <t>NET PLANT IN SERVICE</t>
  </si>
  <si>
    <t xml:space="preserve">  Distribution </t>
  </si>
  <si>
    <t xml:space="preserve">TOTAL NET PLANT </t>
  </si>
  <si>
    <t xml:space="preserve">ADJUSTMENTS TO RATE BASE      </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</si>
  <si>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</si>
  <si>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</si>
  <si>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</si>
  <si>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</si>
  <si>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</si>
  <si>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</si>
  <si>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</si>
  <si>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</si>
  <si>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</si>
  <si>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</si>
  <si>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</si>
  <si>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</si>
  <si>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</si>
  <si>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</si>
  <si>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</si>
  <si>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</si>
  <si>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CWC  </t>
  </si>
  <si>
    <t xml:space="preserve">  Materials &amp; Supplies</t>
  </si>
  <si>
    <t>227.5.c</t>
  </si>
  <si>
    <t>227.8.c</t>
  </si>
  <si>
    <t xml:space="preserve">  Prepayments (Account 165)</t>
  </si>
  <si>
    <t xml:space="preserve">TOTAL WORKING CAPITAL </t>
  </si>
  <si>
    <t xml:space="preserve">TRANSMISSION RATE BASE </t>
  </si>
  <si>
    <t>Updated Reference</t>
  </si>
  <si>
    <t>O&amp;M</t>
  </si>
  <si>
    <t xml:space="preserve">  Transmission </t>
  </si>
  <si>
    <t>321.112.b</t>
  </si>
  <si>
    <t xml:space="preserve">    Less: Account 565 and 561</t>
  </si>
  <si>
    <t>321.84-92.b &amp; 96.b</t>
  </si>
  <si>
    <t>321.85-92.b &amp; 96.b</t>
  </si>
  <si>
    <t xml:space="preserve">  A&amp;G</t>
  </si>
  <si>
    <t>323.194.b</t>
  </si>
  <si>
    <t xml:space="preserve">    Less FERC Annual Fees  (Note D)</t>
  </si>
  <si>
    <t>350.1.b</t>
  </si>
  <si>
    <t xml:space="preserve">    Plus:  Fixed PBOP expense</t>
  </si>
  <si>
    <t xml:space="preserve"> (Note I)</t>
  </si>
  <si>
    <t xml:space="preserve">    Less:  Actual PBOP expense</t>
  </si>
  <si>
    <t xml:space="preserve"> (Company Records)</t>
  </si>
  <si>
    <t xml:space="preserve">    Less: EPRI &amp; Reg. Comm. Exp. &amp; Non-safety  Ad. (Note E)</t>
  </si>
  <si>
    <t xml:space="preserve">    Plus Transmission Related Reg. Comm.  Exp. (Note E)</t>
  </si>
  <si>
    <t>DEPRECIATION EXPENSE  (Note I)</t>
  </si>
  <si>
    <t>336.7.b</t>
  </si>
  <si>
    <t xml:space="preserve">  General &amp; intangible</t>
  </si>
  <si>
    <t>336.10.b &amp; 336.1.d&amp;e</t>
  </si>
  <si>
    <t>336.11.b</t>
  </si>
  <si>
    <t>TAXES OTHER THAN INCOME TAXES  (Note F)</t>
  </si>
  <si>
    <t xml:space="preserve">  LABOR RELATED</t>
  </si>
  <si>
    <t xml:space="preserve">          Payroll</t>
  </si>
  <si>
    <t>263.3i, 263.4i, 263.12i</t>
  </si>
  <si>
    <t xml:space="preserve">          Highway and vehicle</t>
  </si>
  <si>
    <t>263.i</t>
  </si>
  <si>
    <t xml:space="preserve">  PLANT RELATED</t>
  </si>
  <si>
    <t xml:space="preserve">         Property</t>
  </si>
  <si>
    <t>263.23i</t>
  </si>
  <si>
    <t xml:space="preserve">         Gross Receipts</t>
  </si>
  <si>
    <t xml:space="preserve">         Other</t>
  </si>
  <si>
    <t xml:space="preserve">INCOME TAXES          </t>
  </si>
  <si>
    <t xml:space="preserve"> (Note G)</t>
  </si>
  <si>
    <t xml:space="preserve">     T=1 - {[(1 - SIT) * (1 - FIT)] / (1 - SIT * FIT * p)} =</t>
  </si>
  <si>
    <t xml:space="preserve">     CIT=(T/1-T) * (1-(WCLTD/R)) =</t>
  </si>
  <si>
    <t xml:space="preserve">       and FIT, SIT &amp; p are as given in footnote G.</t>
  </si>
  <si>
    <t>Total Income Taxes</t>
  </si>
  <si>
    <t xml:space="preserve">RETURN </t>
  </si>
  <si>
    <t>SUPPORTING CALCULATIONS AND NOTES</t>
  </si>
  <si>
    <t>TRANSMISSION PLANT INCLUDED IN JOINT TARIFF RATES</t>
  </si>
  <si>
    <t xml:space="preserve">Total transmission plant </t>
  </si>
  <si>
    <t xml:space="preserve">Less transmission plant excluded from Common Use Facilities </t>
  </si>
  <si>
    <t xml:space="preserve">Less transmission plant included in Ancillary Services </t>
  </si>
  <si>
    <t>See note 1 below</t>
  </si>
  <si>
    <t>DISTRIBUTION PLANT INCLUDED IN JOINT TARIFF RATES</t>
  </si>
  <si>
    <t xml:space="preserve">Total distribution plant    </t>
  </si>
  <si>
    <t xml:space="preserve">Less distribution plant excluded from Common Use Facilities </t>
  </si>
  <si>
    <t xml:space="preserve">Less distribution plant included in Ancillary Services </t>
  </si>
  <si>
    <t>Total Transmission Accumulated Depreciation</t>
  </si>
  <si>
    <t>Total Distribution Accumulated Depreciation</t>
  </si>
  <si>
    <t>Less distribution accumulated depreciation excluded from Common Use Facilities (Company Records)</t>
  </si>
  <si>
    <t>WAGES &amp; SALARY ALLOCATOR   (W&amp;S)</t>
  </si>
  <si>
    <t>354.21.b</t>
  </si>
  <si>
    <t xml:space="preserve">  Total Wages Expense</t>
  </si>
  <si>
    <t>354.28.b</t>
  </si>
  <si>
    <t xml:space="preserve">  Less:  A&amp;G Wages</t>
  </si>
  <si>
    <t>354.27.b</t>
  </si>
  <si>
    <t>TRANSMISSION &amp; DISTRIBUTION ALLOCATOR (T&amp;D)</t>
  </si>
  <si>
    <t>Transmission Net Plant</t>
  </si>
  <si>
    <t>Distribution Net Plant</t>
  </si>
  <si>
    <t>RETURN (R)</t>
  </si>
  <si>
    <t>Long Term Interest</t>
  </si>
  <si>
    <t>117, sum of 62.c through 66.c</t>
  </si>
  <si>
    <t>Preferred Dividends</t>
  </si>
  <si>
    <t>118.29.c (positive number)</t>
  </si>
  <si>
    <t>Development of Common Stock:</t>
  </si>
  <si>
    <t>Proprietary Capital</t>
  </si>
  <si>
    <t>112.16.c</t>
  </si>
  <si>
    <t>Less:  Preferred Stock</t>
  </si>
  <si>
    <t>112.3.c</t>
  </si>
  <si>
    <t>Less:  Undistributed Earnings</t>
  </si>
  <si>
    <t>112.12.c (enter negative)</t>
  </si>
  <si>
    <t>Less:  Accum Other Comp Inc</t>
  </si>
  <si>
    <t>112.15.c (enter negative)</t>
  </si>
  <si>
    <t xml:space="preserve">   Adjusted Common Stock</t>
  </si>
  <si>
    <t xml:space="preserve">  Long Term Debt</t>
  </si>
  <si>
    <t xml:space="preserve">112.24.c </t>
  </si>
  <si>
    <t xml:space="preserve">  Preferred Stock </t>
  </si>
  <si>
    <t xml:space="preserve">  Adjusted Common Stock</t>
  </si>
  <si>
    <t>NOTES:</t>
  </si>
  <si>
    <t>1 - There are no transmission and distribution plant included in the OATT ancillary services rates which needs to be removed from Common Use Facilities.</t>
  </si>
  <si>
    <t>3 - Items in the Updated Reference column highlighted in gray did not change from the Tariff and As Filed column.</t>
  </si>
  <si>
    <t>Cost of Service Formula Reference Changes</t>
  </si>
  <si>
    <t xml:space="preserve">  New Construction CUS Assets</t>
  </si>
  <si>
    <t xml:space="preserve">  Additional Transmission Depr</t>
  </si>
  <si>
    <t>(line 4)</t>
  </si>
  <si>
    <t>(line 3 - line 15)</t>
  </si>
  <si>
    <t>(line 1 - line 13)</t>
  </si>
  <si>
    <t>(line 2 - line 14)</t>
  </si>
  <si>
    <t>(line 5 - line 16)</t>
  </si>
  <si>
    <t>(line 6 - line 17)</t>
  </si>
  <si>
    <t>(line 7 - line 18)</t>
  </si>
  <si>
    <t>(line 8 - line 19)</t>
  </si>
  <si>
    <t>(line 9 - line 20)</t>
  </si>
  <si>
    <t>(sum lines 24 - 32)</t>
  </si>
  <si>
    <t>(Note A)</t>
  </si>
  <si>
    <t>(sum lines 36 - 41)</t>
  </si>
  <si>
    <t>(1/8 * line 63)</t>
  </si>
  <si>
    <t>111.57.c</t>
  </si>
  <si>
    <t>(sum lines 47 - 50)</t>
  </si>
  <si>
    <t>(sum lines 33, 42, 44, &amp; 51)</t>
  </si>
  <si>
    <t>(Workpaper 1 line 11)</t>
  </si>
  <si>
    <t>TOTAL O&amp;M   (sum lines 54, 56, 58, 61, 62 less lines 55, 57, 59 , 60)</t>
  </si>
  <si>
    <t>TOTAL DEPRECIATION (Sum lines 66 - 70)</t>
  </si>
  <si>
    <t>TOTAL OTHER TAXES  (sum lines 75 - 80)</t>
  </si>
  <si>
    <t xml:space="preserve">       where WCLTD=(line 156) and R= (line 159)</t>
  </si>
  <si>
    <t>(line 86 * line 93)</t>
  </si>
  <si>
    <t xml:space="preserve">  [ Rate Base (line 53) * R (line 159)]</t>
  </si>
  <si>
    <t>ESTIMATED REVENUE REQUIREMENT  (sum lines 63, 71, 81, 90, 93)</t>
  </si>
  <si>
    <t>Column (3) lines 2 - 4</t>
  </si>
  <si>
    <t>Transmission plant included in Common Use Facilities  (line 96 less lines 97 and 98)</t>
  </si>
  <si>
    <t>Plus Common Use AC Facilities (line 110)</t>
  </si>
  <si>
    <t>Total Gross Plant for the CUS System (line 99 plus line 100)</t>
  </si>
  <si>
    <t>Total CUS Plant (line 96 plus line 110)</t>
  </si>
  <si>
    <t>Percentage of transmission plant included in Common Use Facilities (line 101 divided by line 102)</t>
  </si>
  <si>
    <t>Column (3) line 5</t>
  </si>
  <si>
    <t>Common Use AC Facilities (line 107 less lines 108 &amp; 109)</t>
  </si>
  <si>
    <t>Percentage of distribution plant included in Common Use Facilities (line 107 divided by line 110)</t>
  </si>
  <si>
    <t>Column (3) lines 14 - 15</t>
  </si>
  <si>
    <t>Total Transmission Accumulated Depreciation included in Common Use Facilities (line 115 - line 113)</t>
  </si>
  <si>
    <t>Plus Common Use AC Facilities Accumulated Depreciation (line 127)</t>
  </si>
  <si>
    <t>Total Accumulated Depreciation for the CUS System (line 117 plus line 118)</t>
  </si>
  <si>
    <t>Total CUS Accumulated Depreciation (line 115 plus line 118)</t>
  </si>
  <si>
    <t>Percentage of transmission plant accumulated depreciation included in Common Use Facilities (line 119 divided by line 120)</t>
  </si>
  <si>
    <t>Common Use AC Facilities (line 125 less line 126)</t>
  </si>
  <si>
    <t>Percentage of distribution plant accumulated depreciation included in Common Use Facilities (line 127 divided by line 125)</t>
  </si>
  <si>
    <t xml:space="preserve">  Adjusted Total  (sum lines 134-135)</t>
  </si>
  <si>
    <t>lines 25, 26 &amp; 27</t>
  </si>
  <si>
    <t>line 28</t>
  </si>
  <si>
    <t xml:space="preserve">  Total  (sum lines 139 - 140)</t>
  </si>
  <si>
    <t>(sum lines 149-152)</t>
  </si>
  <si>
    <t>(see above line 153)</t>
  </si>
  <si>
    <t>Total  (sum lines 156-158)</t>
  </si>
  <si>
    <t>2 - Line 57 column (4) allocator reference should be DA, as the FERC annual charges for the year are assessed directly under this tariff.</t>
  </si>
  <si>
    <t>See Workpaper 3 (line 16)</t>
  </si>
  <si>
    <t xml:space="preserve">Year </t>
  </si>
  <si>
    <t xml:space="preserve">Activity </t>
  </si>
  <si>
    <t>Ratio</t>
  </si>
  <si>
    <t>Activity</t>
  </si>
  <si>
    <t>Accumulated Deferred Income Taxes</t>
  </si>
  <si>
    <t>Balance</t>
  </si>
  <si>
    <t>(c ) * (e )</t>
  </si>
  <si>
    <t>Transmission</t>
  </si>
  <si>
    <t>Remaining</t>
  </si>
  <si>
    <t>Days</t>
  </si>
  <si>
    <t xml:space="preserve">Pro-rata ADIT Activity </t>
  </si>
  <si>
    <t>Account No. 282</t>
  </si>
  <si>
    <t>Account No. 190</t>
  </si>
  <si>
    <t>Black Hills Power determined no revision to the actual revenue requirement calculation will be necessary.</t>
  </si>
  <si>
    <t>Total Acct 190</t>
  </si>
  <si>
    <t>2 - Column (b) is current month change in ADIT balance.</t>
  </si>
  <si>
    <t>3 - Column (c) is transmission portion of current monthly activity.</t>
  </si>
  <si>
    <t>4 - Column (d) is number of days remaining in year as of and including the last day of the month.</t>
  </si>
  <si>
    <t>5 - Column (e ) is Column (d) divided by 365 days (366 days if leap year).</t>
  </si>
  <si>
    <t>1 - Line 1 represents the beginning balance of transmission portion of Account 282. It is total company Account 282 balance on Schedule BHP-11, line 32 column (b) times Net Plant allocator on Estimated Service Year ATRR, line 37 column (4).</t>
  </si>
  <si>
    <t>6 - Line 21 represents the beginning balance of Account 190 from Schedule BHP-11, line 34 column (b).</t>
  </si>
  <si>
    <t>Estimated Service Year ATRR, line 39, column (4)</t>
  </si>
  <si>
    <t>Total Transmission Acct 282 (to be entered on ATRR, line 37 column (5))</t>
  </si>
  <si>
    <t>Total Transmission Acct 190 (to be entered on ATRR, line 39 column (5))</t>
  </si>
  <si>
    <t>On July 31, 2015, the Internal Revenue Service (IRS) issued a number of private letter rulings (PLRs) regarding the design of the formula rate templates and compliance with the deferred tax normalization rules prescribed under the Internal Revenue Code and the applicable regulations thereunder. Based on the guidance in the PLRs, Black Hills Power determined the Accumulated Deferred Income Tax (ADIT) calculation should be revised to meet the ADIT proration formula requirements provided under such normalization rules. This supplemental schedule reflects the revised calculation which reduced the estimated revenue requirement by $227,532 or 1.4%.</t>
  </si>
  <si>
    <t>See Workpaper 4 (line 24 col 1)</t>
  </si>
  <si>
    <t>See Workpaper 5 (line 11)</t>
  </si>
  <si>
    <t>See Workpaper 4 (line 22 col 2)</t>
  </si>
  <si>
    <t>See Workpaper 3 (line 19 col D)</t>
  </si>
  <si>
    <t>See Workpaper 4 (line 5 col 1)</t>
  </si>
  <si>
    <t>See Workpaper 5 (line 5)</t>
  </si>
  <si>
    <t>207.94g</t>
  </si>
  <si>
    <t>(sum lines 1 - 9)</t>
  </si>
  <si>
    <t>(sum lines 13 - 20)</t>
  </si>
  <si>
    <t>214.x.d  (Notes B)</t>
  </si>
  <si>
    <t>113.62 c</t>
  </si>
  <si>
    <t>113.64 c</t>
  </si>
  <si>
    <t>113.57 c</t>
  </si>
  <si>
    <t>(232.1.f - 278.3.f)*.35</t>
  </si>
  <si>
    <t>Transmission Assets as of 12/31/2015</t>
  </si>
  <si>
    <t>13 month average</t>
  </si>
  <si>
    <t>263.4i</t>
  </si>
  <si>
    <t>263.20i</t>
  </si>
  <si>
    <t>WORKPAPER 1</t>
  </si>
  <si>
    <t>WORKPAPER 4</t>
  </si>
  <si>
    <t>WORKPAPER 8</t>
  </si>
  <si>
    <t>113.63.c, Supplemental Schedule, Workpaper 8, line 17(f)</t>
  </si>
  <si>
    <t>111.82 c, Supplemental Schedule, Workpaper 8, line 28(f)</t>
  </si>
  <si>
    <t>Supplemental Schedule, Workpaper 1, line 22</t>
  </si>
  <si>
    <t>Supplemental Schedule, Workpaper 1, line 5</t>
  </si>
  <si>
    <t>Supplemental Schedule, Workpaper 1, line 16</t>
  </si>
  <si>
    <t>BHP-11 Pg. 10. Workpaper 6 (line 4, col m) (207.99.g - 207.94.g)</t>
  </si>
  <si>
    <t>BHP-11 Pg. 6. Workpaper 2 (line 15)</t>
  </si>
  <si>
    <t>BHP-11 Pg. 7. Workpaper 3 (line 19 col D)</t>
  </si>
  <si>
    <t>BHP-11 Pg. 10. Workpaper 6 (line 5, col m) (201.13.e + 201.13.f)</t>
  </si>
  <si>
    <t>BHP-11 Pg.6. Workpaper 2 (line 52)</t>
  </si>
  <si>
    <t>BHP-11 Pg. 10. Workpaper 6 (line 15, col m) (201.14.e + 201.14.f)</t>
  </si>
  <si>
    <t>line 2 (207.58.g) x BHP-11 Pg. 8. Workpaper 5 (line 11)</t>
  </si>
  <si>
    <t>BHP-11 Pg. 6. Workpaper 2 (line 17)</t>
  </si>
  <si>
    <t>BHP-11 Pg.7. Workpaper 3 (line 23)</t>
  </si>
  <si>
    <t>(line 4 + line 6) x (BHP-11 Pg.8. Workpaper 5 (line 25))</t>
  </si>
  <si>
    <t>Supplemental Schedule, Workpaper 4, line 27(a)</t>
  </si>
  <si>
    <t>Supplemental Schedule, Workpaper 4, line 35(a)</t>
  </si>
  <si>
    <t>Supplemental Schedule, Workpaper 4, line 32(a)</t>
  </si>
  <si>
    <t>Supplemental Schedule, Workpaper 4, line 27(b)</t>
  </si>
  <si>
    <t>Supplemental Schedule, Workpaper 4, line 35(b)</t>
  </si>
  <si>
    <t>Supplemental Schedule, Workpaper 4, line 32(b)</t>
  </si>
  <si>
    <t>WORKPAPER 9</t>
  </si>
  <si>
    <t>General Plant Accumulated Depreciation by Plant Account</t>
  </si>
  <si>
    <r>
      <t>(d)</t>
    </r>
    <r>
      <rPr>
        <sz val="12"/>
        <rFont val="Calibri"/>
        <family val="2"/>
      </rPr>
      <t>₃</t>
    </r>
  </si>
  <si>
    <r>
      <t>(b)</t>
    </r>
    <r>
      <rPr>
        <sz val="12"/>
        <rFont val="Calibri"/>
        <family val="2"/>
      </rPr>
      <t>₁</t>
    </r>
  </si>
  <si>
    <r>
      <t>(c)</t>
    </r>
    <r>
      <rPr>
        <sz val="12"/>
        <rFont val="Calibri"/>
        <family val="2"/>
      </rPr>
      <t>₂</t>
    </r>
  </si>
  <si>
    <t>(b) + (c)</t>
  </si>
  <si>
    <t xml:space="preserve">General Plant  </t>
  </si>
  <si>
    <t>Communication</t>
  </si>
  <si>
    <t xml:space="preserve">Total General and  </t>
  </si>
  <si>
    <t>Date</t>
  </si>
  <si>
    <t>Electric</t>
  </si>
  <si>
    <t>System</t>
  </si>
  <si>
    <t>Intangible Plant</t>
  </si>
  <si>
    <t>Account No. 180</t>
  </si>
  <si>
    <t>1 - General Plant Electric - Plant Accounts 389,390,391,392,393,394</t>
  </si>
  <si>
    <t>2 - Communication System - Plant Accounts 397</t>
  </si>
  <si>
    <t>3 - Total General Intangible Plant - FERC Form 1 219.28c</t>
  </si>
  <si>
    <t>Supplmental Schedule, Workpaper 9 (line 13, col b)</t>
  </si>
  <si>
    <t>Supplmental Schedule, Workpaper 9 (line 13, col c)</t>
  </si>
  <si>
    <t>350.1.b, W/S Allocator, see note 2 below</t>
  </si>
  <si>
    <t>112.24.c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</si>
</sst>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0;[Red]\-&quot;$&quot;#,##0.0"/>
    <numFmt numFmtId="168" formatCode="00000"/>
    <numFmt numFmtId="169" formatCode="#,##0\ ;\(#,##0\);\-\ \ \ \ \ "/>
    <numFmt numFmtId="170" formatCode="#,##0\ ;\(#,##0\);\–\ \ \ \ \ "/>
    <numFmt numFmtId="171" formatCode="#,##0;\(#,##0\)"/>
    <numFmt numFmtId="172" formatCode="yyyymmdd"/>
    <numFmt numFmtId="173" formatCode="_([$€-2]* #,##0.00_);_([$€-2]* \(#,##0.00\);_([$€-2]* &quot;-&quot;??_)"/>
    <numFmt numFmtId="174" formatCode="_-* #,##0.0_-;\-* #,##0.0_-;_-* &quot;-&quot;??_-;_-@_-"/>
    <numFmt numFmtId="175" formatCode="#,##0.00&quot; $&quot;;\-#,##0.00&quot; $&quot;"/>
    <numFmt numFmtId="176" formatCode="000000000"/>
    <numFmt numFmtId="177" formatCode="#,##0.0_);\(#,##0.0\)"/>
    <numFmt numFmtId="178" formatCode="_-&quot;£&quot;* #,##0_-;\-&quot;£&quot;* #,##0_-;_-&quot;£&quot;* &quot;-&quot;_-;_-@_-"/>
    <numFmt numFmtId="179" formatCode="_-&quot;£&quot;* #,##0.00_-;\-&quot;£&quot;* #,##0.00_-;_-&quot;£&quot;* &quot;-&quot;??_-;_-@_-"/>
    <numFmt numFmtId="180" formatCode="0.00_)"/>
    <numFmt numFmtId="181" formatCode="00"/>
    <numFmt numFmtId="182" formatCode="0_);\(0\)"/>
    <numFmt numFmtId="183" formatCode="000\-00\-0000"/>
    <numFmt numFmtId="184" formatCode="mmm\-yyyy"/>
    <numFmt numFmtId="185" formatCode="0.000%"/>
    <numFmt numFmtId="186" formatCode="#,##0.0000"/>
    <numFmt numFmtId="187" formatCode="[$-409]mmm\-yy;@"/>
    <numFmt numFmtId="188" formatCode="0.000000"/>
    <numFmt numFmtId="189" formatCode=";;;"/>
    <numFmt numFmtId="190" formatCode="_(&quot;$&quot;#,##0_);_(&quot;$&quot;\(#,##0\);_(\ &quot;--&quot;_);_(@_)"/>
    <numFmt numFmtId="191" formatCode="_(&quot;$&quot;\ #,##0_);_(&quot;$&quot;\(#,##0\);_(\ &quot;--&quot;_);_(@_)"/>
    <numFmt numFmtId="192" formatCode="#,##0.000_);[Red]\(#,##0.000\)"/>
    <numFmt numFmtId="193" formatCode="_._.* #,##0.0_)_%;_._.* \(#,##0.0\)_%"/>
    <numFmt numFmtId="194" formatCode="_._.* #,##0.00_)_%;_._.* \(#,##0.00\)_%"/>
    <numFmt numFmtId="195" formatCode="_._.* #,##0.000_)_%;_._.* \(#,##0.000\)_%"/>
    <numFmt numFmtId="196" formatCode="_._.* #,##0.0000_)_%;_._.* \(#,##0.0000\)_%"/>
    <numFmt numFmtId="197" formatCode="_(&quot;$&quot;* #,##0_);[Red]_(&quot;$&quot;* \(#,##0\);_(&quot;$&quot;* &quot;0&quot;_);_(@_)"/>
    <numFmt numFmtId="198" formatCode="_(&quot;$&quot;* #,##0.00_);[Red]_(&quot;$&quot;* \(#,##0.00\);_(&quot;$&quot;* &quot;0.00&quot;_);_(@_)"/>
    <numFmt numFmtId="199" formatCode="_(&quot;$&quot;* #,##0.000_);[Red]_(&quot;$&quot;* \(#,##0.000\);_(&quot;$&quot;* &quot;0.000&quot;_);_(@_)"/>
    <numFmt numFmtId="200" formatCode="_(&quot;$&quot;* #,##0.00000_);[Red]_(&quot;$&quot;* \(#,##0.00000\);_(&quot;$&quot;* &quot;0.00000&quot;_);_(@_)"/>
    <numFmt numFmtId="201" formatCode="_._.&quot;$&quot;* #,##0.0_)_%;_._.&quot;$&quot;* \(#,##0.0\)_%"/>
    <numFmt numFmtId="202" formatCode="_._.&quot;$&quot;* #,##0.00_)_%;_._.&quot;$&quot;* \(#,##0.00\)_%"/>
    <numFmt numFmtId="203" formatCode="_._.&quot;$&quot;* #,##0.000_)_%;_._.&quot;$&quot;* \(#,##0.000\)_%"/>
    <numFmt numFmtId="204" formatCode="_._.&quot;$&quot;* #,##0.0000_)_%;_._.&quot;$&quot;* \(#,##0.0000\)_%"/>
    <numFmt numFmtId="205" formatCode="mmmm\ d\,\ yyyy"/>
    <numFmt numFmtId="206" formatCode="0%;\(0\)%"/>
    <numFmt numFmtId="207" formatCode="0.00%;\(0.00\)%"/>
    <numFmt numFmtId="208" formatCode="_(* #,##0.00000_);_(* \(#,##0.00000\);_(* &quot;-&quot;??_);_(@_)"/>
  </numFmts>
  <fonts count="1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MT"/>
    </font>
    <font>
      <sz val="10"/>
      <name val="MS Sans Serif"/>
      <family val="2"/>
    </font>
    <font>
      <sz val="11"/>
      <color indexed="8"/>
      <name val="Calibri"/>
      <family val="2"/>
    </font>
    <font>
      <sz val="11"/>
      <color indexed="9"/>
      <name val="Calibri"/>
      <family val="2"/>
    </font>
    <font>
      <sz val="8"/>
      <name val="Helv"/>
    </font>
    <font>
      <sz val="10"/>
      <name val="Times New Roman"/>
      <family val="1"/>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name val="Arial"/>
      <family val="2"/>
    </font>
    <font>
      <sz val="10"/>
      <color indexed="57"/>
      <name val="Arial"/>
      <family val="2"/>
    </font>
    <font>
      <vertAlign val="superscript"/>
      <sz val="10"/>
      <name val="Arial"/>
      <family val="2"/>
    </font>
    <font>
      <b/>
      <sz val="12"/>
      <color theme="1"/>
      <name val="Arial"/>
      <family val="2"/>
    </font>
    <font>
      <sz val="12"/>
      <color theme="1"/>
      <name val="Arial"/>
      <family val="2"/>
    </font>
    <font>
      <sz val="10"/>
      <name val="Arial"/>
      <family val="2"/>
    </font>
    <font>
      <b/>
      <sz val="9"/>
      <name val="Arial"/>
      <family val="2"/>
    </font>
    <font>
      <sz val="10"/>
      <color indexed="8"/>
      <name val="MS Sans Serif"/>
      <family val="2"/>
    </font>
    <font>
      <b/>
      <sz val="11"/>
      <color indexed="10"/>
      <name val="Calibri"/>
      <family val="2"/>
    </font>
    <font>
      <b/>
      <sz val="10"/>
      <name val="Arial Unicode MS"/>
      <family val="2"/>
    </font>
    <font>
      <sz val="8.5"/>
      <name val="Tahoma"/>
      <family val="2"/>
    </font>
    <font>
      <sz val="12"/>
      <color indexed="8"/>
      <name val="Times New Roman"/>
      <family val="1"/>
    </font>
    <font>
      <sz val="12"/>
      <color indexed="12"/>
      <name val="Times New Roman"/>
      <family val="1"/>
    </font>
    <font>
      <sz val="12"/>
      <color indexed="16"/>
      <name val="Times New Roman"/>
      <family val="1"/>
    </font>
    <font>
      <sz val="12"/>
      <color indexed="18"/>
      <name val="Times New Roman"/>
      <family val="1"/>
    </font>
    <font>
      <b/>
      <sz val="8"/>
      <name val="Arial"/>
      <family val="2"/>
    </font>
    <font>
      <sz val="12"/>
      <name val="Times New Roman"/>
      <family val="1"/>
    </font>
    <font>
      <u val="singleAccounting"/>
      <sz val="8"/>
      <name val="Times New Roman"/>
      <family val="1"/>
    </font>
    <font>
      <b/>
      <sz val="13"/>
      <name val="Arial"/>
      <family val="2"/>
    </font>
    <font>
      <b/>
      <sz val="11"/>
      <name val="Arial"/>
      <family val="2"/>
    </font>
    <font>
      <sz val="8"/>
      <name val="StoneSerif"/>
      <family val="1"/>
    </font>
    <font>
      <sz val="10"/>
      <color theme="1"/>
      <name val="Arial"/>
      <family val="2"/>
    </font>
    <font>
      <sz val="10"/>
      <name val="Arial Unicode MS"/>
      <family val="2"/>
    </font>
    <font>
      <sz val="10"/>
      <name val="Courier"/>
      <family val="3"/>
    </font>
    <font>
      <b/>
      <i/>
      <u/>
      <sz val="12"/>
      <color indexed="10"/>
      <name val="Arial"/>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sz val="10"/>
      <name val="Helvetica"/>
      <family val="2"/>
    </font>
    <font>
      <u/>
      <sz val="10"/>
      <color indexed="12"/>
      <name val="Arial"/>
      <family val="2"/>
    </font>
    <font>
      <sz val="10"/>
      <name val="Arial MT"/>
    </font>
    <font>
      <sz val="12"/>
      <name val="Calibri"/>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gray0625"/>
    </fill>
    <fill>
      <patternFill patternType="solid">
        <fgColor theme="0" tint="-0.14999847407452621"/>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9"/>
        <bgColor indexed="9"/>
      </patternFill>
    </fill>
  </fills>
  <borders count="2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5979">
    <xf numFmtId="164" fontId="0" fillId="0" borderId="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0" fontId="6"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38" fontId="12" fillId="0" borderId="0" applyBorder="0" applyAlignment="0"/>
    <xf numFmtId="167" fontId="13" fillId="21" borderId="4">
      <alignment horizontal="center" vertical="center"/>
    </xf>
    <xf numFmtId="168" fontId="6" fillId="0" borderId="5">
      <alignment horizontal="left"/>
    </xf>
    <xf numFmtId="0" fontId="14" fillId="0" borderId="0"/>
    <xf numFmtId="0" fontId="15" fillId="4" borderId="0" applyNumberFormat="0" applyBorder="0" applyAlignment="0" applyProtection="0"/>
    <xf numFmtId="0" fontId="16" fillId="0" borderId="0" applyNumberFormat="0" applyFill="0" applyBorder="0" applyAlignment="0" applyProtection="0"/>
    <xf numFmtId="169" fontId="17" fillId="0" borderId="6" applyNumberFormat="0" applyFill="0" applyAlignment="0" applyProtection="0">
      <alignment horizontal="center"/>
    </xf>
    <xf numFmtId="170" fontId="17" fillId="0" borderId="1" applyFill="0" applyAlignment="0" applyProtection="0">
      <alignment horizontal="center"/>
    </xf>
    <xf numFmtId="38" fontId="6" fillId="0" borderId="0">
      <alignment horizontal="right"/>
    </xf>
    <xf numFmtId="37" fontId="18" fillId="0" borderId="0" applyFill="0">
      <alignment horizontal="right"/>
    </xf>
    <xf numFmtId="37" fontId="18" fillId="0" borderId="0">
      <alignment horizontal="right"/>
    </xf>
    <xf numFmtId="0" fontId="18" fillId="0" borderId="0" applyFill="0">
      <alignment horizontal="center"/>
    </xf>
    <xf numFmtId="37" fontId="18" fillId="0" borderId="7" applyFill="0">
      <alignment horizontal="right"/>
    </xf>
    <xf numFmtId="37" fontId="18" fillId="0" borderId="0">
      <alignment horizontal="right"/>
    </xf>
    <xf numFmtId="0" fontId="19" fillId="0" borderId="0" applyFill="0">
      <alignment vertical="top"/>
    </xf>
    <xf numFmtId="0" fontId="20" fillId="0" borderId="0" applyFill="0">
      <alignment horizontal="left" vertical="top"/>
    </xf>
    <xf numFmtId="37" fontId="18" fillId="0" borderId="3" applyFill="0">
      <alignment horizontal="right"/>
    </xf>
    <xf numFmtId="0" fontId="6" fillId="0" borderId="0" applyNumberFormat="0" applyFont="0" applyAlignment="0"/>
    <xf numFmtId="0" fontId="19" fillId="0" borderId="0" applyFill="0">
      <alignment wrapText="1"/>
    </xf>
    <xf numFmtId="0" fontId="20" fillId="0" borderId="0" applyFill="0">
      <alignment horizontal="left" vertical="top" wrapText="1"/>
    </xf>
    <xf numFmtId="37" fontId="18" fillId="0" borderId="0" applyFill="0">
      <alignment horizontal="right"/>
    </xf>
    <xf numFmtId="0" fontId="21" fillId="0" borderId="0" applyNumberFormat="0" applyFont="0" applyAlignment="0">
      <alignment horizontal="center"/>
    </xf>
    <xf numFmtId="0" fontId="22" fillId="0" borderId="0" applyFill="0">
      <alignment vertical="top" wrapText="1"/>
    </xf>
    <xf numFmtId="0" fontId="23" fillId="0" borderId="0" applyFill="0">
      <alignment horizontal="left" vertical="top" wrapText="1"/>
    </xf>
    <xf numFmtId="37" fontId="18" fillId="0" borderId="0" applyFill="0">
      <alignment horizontal="right"/>
    </xf>
    <xf numFmtId="0" fontId="21"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37" fontId="18" fillId="0" borderId="0" applyFill="0">
      <alignment horizontal="right"/>
    </xf>
    <xf numFmtId="0" fontId="21" fillId="0" borderId="0" applyNumberFormat="0" applyFont="0" applyAlignment="0">
      <alignment horizontal="center"/>
    </xf>
    <xf numFmtId="0" fontId="26" fillId="0" borderId="0" applyFill="0">
      <alignment horizontal="center" vertical="center" wrapText="1"/>
    </xf>
    <xf numFmtId="0" fontId="6" fillId="0" borderId="0" applyFill="0">
      <alignment horizontal="center" vertical="center" wrapText="1"/>
    </xf>
    <xf numFmtId="37" fontId="27" fillId="0" borderId="0" applyFill="0">
      <alignment horizontal="right"/>
    </xf>
    <xf numFmtId="0" fontId="21"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37" fontId="27" fillId="0" borderId="0" applyFill="0">
      <alignment horizontal="right"/>
    </xf>
    <xf numFmtId="0" fontId="21" fillId="0" borderId="0" applyNumberFormat="0" applyFont="0" applyAlignment="0">
      <alignment horizontal="center"/>
    </xf>
    <xf numFmtId="0" fontId="30" fillId="0" borderId="0">
      <alignment horizontal="center" wrapText="1"/>
    </xf>
    <xf numFmtId="0" fontId="31" fillId="0" borderId="0" applyFill="0">
      <alignment horizontal="center" wrapText="1"/>
    </xf>
    <xf numFmtId="0" fontId="32" fillId="22" borderId="8" applyNumberFormat="0" applyAlignment="0" applyProtection="0"/>
    <xf numFmtId="0" fontId="33" fillId="23" borderId="9" applyNumberFormat="0" applyAlignment="0" applyProtection="0"/>
    <xf numFmtId="171" fontId="9"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0" fontId="35" fillId="0" borderId="0"/>
    <xf numFmtId="44" fontId="6" fillId="0" borderId="0" applyFont="0" applyFill="0" applyBorder="0" applyAlignment="0" applyProtection="0"/>
    <xf numFmtId="44" fontId="6" fillId="0" borderId="0" applyFont="0" applyFill="0" applyBorder="0" applyAlignment="0" applyProtection="0"/>
    <xf numFmtId="172" fontId="6" fillId="0" borderId="5">
      <alignment horizontal="center"/>
    </xf>
    <xf numFmtId="173" fontId="36" fillId="0" borderId="0" applyFont="0" applyFill="0" applyBorder="0" applyAlignment="0" applyProtection="0"/>
    <xf numFmtId="0" fontId="37" fillId="0" borderId="0" applyNumberFormat="0" applyFill="0" applyBorder="0" applyAlignment="0" applyProtection="0"/>
    <xf numFmtId="174" fontId="6" fillId="0" borderId="0">
      <protection locked="0"/>
    </xf>
    <xf numFmtId="0" fontId="38" fillId="0" borderId="0"/>
    <xf numFmtId="0" fontId="39" fillId="0" borderId="0"/>
    <xf numFmtId="0" fontId="40" fillId="0" borderId="0"/>
    <xf numFmtId="0" fontId="41" fillId="5" borderId="0" applyNumberFormat="0" applyBorder="0" applyAlignment="0" applyProtection="0"/>
    <xf numFmtId="38" fontId="18" fillId="24" borderId="0" applyNumberFormat="0" applyBorder="0" applyAlignment="0" applyProtection="0"/>
    <xf numFmtId="0" fontId="42" fillId="0" borderId="0" applyNumberFormat="0" applyFill="0" applyBorder="0" applyAlignment="0" applyProtection="0"/>
    <xf numFmtId="0" fontId="23" fillId="0" borderId="10" applyNumberFormat="0" applyAlignment="0" applyProtection="0">
      <alignment horizontal="left" vertical="center"/>
    </xf>
    <xf numFmtId="0" fontId="23" fillId="0" borderId="11">
      <alignment horizontal="left" vertical="center"/>
    </xf>
    <xf numFmtId="0" fontId="43" fillId="0" borderId="0">
      <alignment horizontal="center"/>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175" fontId="6" fillId="0" borderId="0">
      <protection locked="0"/>
    </xf>
    <xf numFmtId="175" fontId="6" fillId="0" borderId="0">
      <protection locked="0"/>
    </xf>
    <xf numFmtId="0" fontId="47" fillId="0" borderId="15" applyNumberFormat="0" applyFill="0" applyAlignment="0" applyProtection="0"/>
    <xf numFmtId="10" fontId="18" fillId="25" borderId="5" applyNumberFormat="0" applyBorder="0" applyAlignment="0" applyProtection="0"/>
    <xf numFmtId="0" fontId="48" fillId="8" borderId="8" applyNumberFormat="0" applyAlignment="0" applyProtection="0"/>
    <xf numFmtId="0" fontId="18" fillId="24" borderId="0"/>
    <xf numFmtId="0" fontId="49" fillId="0" borderId="16" applyNumberFormat="0" applyFill="0" applyAlignment="0" applyProtection="0"/>
    <xf numFmtId="176" fontId="6" fillId="0" borderId="5">
      <alignment horizontal="center"/>
    </xf>
    <xf numFmtId="177" fontId="50" fillId="0" borderId="0"/>
    <xf numFmtId="17" fontId="51"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52" fillId="26" borderId="0" applyNumberFormat="0" applyBorder="0" applyAlignment="0" applyProtection="0"/>
    <xf numFmtId="43" fontId="53" fillId="0" borderId="0" applyNumberFormat="0" applyFill="0" applyBorder="0" applyAlignment="0" applyProtection="0"/>
    <xf numFmtId="0" fontId="17" fillId="0" borderId="0" applyNumberFormat="0" applyFill="0" applyAlignment="0" applyProtection="0"/>
    <xf numFmtId="37" fontId="54" fillId="0" borderId="0"/>
    <xf numFmtId="180" fontId="55" fillId="0" borderId="0"/>
    <xf numFmtId="164" fontId="8" fillId="0" borderId="0" applyProtection="0"/>
    <xf numFmtId="0" fontId="6" fillId="0" borderId="0"/>
    <xf numFmtId="0" fontId="5" fillId="0" borderId="0"/>
    <xf numFmtId="0" fontId="34" fillId="0" borderId="0"/>
    <xf numFmtId="0" fontId="6" fillId="0" borderId="0"/>
    <xf numFmtId="0" fontId="6" fillId="0" borderId="5">
      <alignment horizontal="center" wrapText="1"/>
    </xf>
    <xf numFmtId="2" fontId="6" fillId="0" borderId="5">
      <alignment horizontal="center"/>
    </xf>
    <xf numFmtId="181" fontId="7" fillId="0" borderId="5" applyFont="0">
      <alignment horizontal="center"/>
    </xf>
    <xf numFmtId="0" fontId="6" fillId="27" borderId="17" applyNumberFormat="0" applyFont="0" applyAlignment="0" applyProtection="0"/>
    <xf numFmtId="1" fontId="6" fillId="0" borderId="5">
      <alignment horizontal="center"/>
    </xf>
    <xf numFmtId="0" fontId="56" fillId="22" borderId="18" applyNumberFormat="0" applyAlignment="0" applyProtection="0"/>
    <xf numFmtId="10" fontId="6" fillId="0" borderId="0" applyFont="0" applyFill="0" applyBorder="0" applyAlignment="0" applyProtection="0"/>
    <xf numFmtId="9"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7" fontId="18" fillId="24" borderId="0" applyFill="0">
      <alignment horizontal="right"/>
    </xf>
    <xf numFmtId="0" fontId="27" fillId="0" borderId="0">
      <alignment horizontal="left"/>
    </xf>
    <xf numFmtId="0" fontId="18" fillId="0" borderId="0" applyFill="0">
      <alignment horizontal="left"/>
    </xf>
    <xf numFmtId="37" fontId="18" fillId="0" borderId="1" applyFill="0">
      <alignment horizontal="right"/>
    </xf>
    <xf numFmtId="0" fontId="7" fillId="0" borderId="5" applyNumberFormat="0" applyFont="0" applyBorder="0">
      <alignment horizontal="right"/>
    </xf>
    <xf numFmtId="0" fontId="58" fillId="0" borderId="0" applyFill="0"/>
    <xf numFmtId="0" fontId="18" fillId="0" borderId="0" applyFill="0">
      <alignment horizontal="left"/>
    </xf>
    <xf numFmtId="182" fontId="18" fillId="0" borderId="1" applyFill="0">
      <alignment horizontal="right"/>
    </xf>
    <xf numFmtId="0" fontId="6" fillId="0" borderId="0" applyNumberFormat="0" applyFont="0" applyBorder="0" applyAlignment="0"/>
    <xf numFmtId="0" fontId="22" fillId="0" borderId="0" applyFill="0">
      <alignment horizontal="left" indent="1"/>
    </xf>
    <xf numFmtId="0" fontId="27" fillId="0" borderId="0" applyFill="0">
      <alignment horizontal="left"/>
    </xf>
    <xf numFmtId="37" fontId="18" fillId="0" borderId="0" applyFill="0">
      <alignment horizontal="right"/>
    </xf>
    <xf numFmtId="0" fontId="6" fillId="0" borderId="0" applyNumberFormat="0" applyFont="0" applyFill="0" applyBorder="0" applyAlignment="0"/>
    <xf numFmtId="0" fontId="22" fillId="0" borderId="0" applyFill="0">
      <alignment horizontal="left" indent="2"/>
    </xf>
    <xf numFmtId="0" fontId="18" fillId="0" borderId="0" applyFill="0">
      <alignment horizontal="left"/>
    </xf>
    <xf numFmtId="37" fontId="18" fillId="0" borderId="0" applyFill="0">
      <alignment horizontal="right"/>
    </xf>
    <xf numFmtId="0" fontId="6" fillId="0" borderId="0" applyNumberFormat="0" applyFont="0" applyBorder="0" applyAlignment="0"/>
    <xf numFmtId="0" fontId="59" fillId="0" borderId="0">
      <alignment horizontal="left" indent="3"/>
    </xf>
    <xf numFmtId="0" fontId="18" fillId="0" borderId="0" applyFill="0">
      <alignment horizontal="left"/>
    </xf>
    <xf numFmtId="37" fontId="18" fillId="0" borderId="0" applyFill="0">
      <alignment horizontal="right"/>
    </xf>
    <xf numFmtId="0" fontId="6" fillId="0" borderId="0" applyNumberFormat="0" applyFont="0" applyBorder="0" applyAlignment="0"/>
    <xf numFmtId="0" fontId="26" fillId="0" borderId="0">
      <alignment horizontal="left" indent="4"/>
    </xf>
    <xf numFmtId="0" fontId="18" fillId="0" borderId="0" applyFill="0">
      <alignment horizontal="left"/>
    </xf>
    <xf numFmtId="37" fontId="27" fillId="0" borderId="0" applyFill="0">
      <alignment horizontal="right"/>
    </xf>
    <xf numFmtId="0" fontId="6" fillId="0" borderId="0" applyNumberFormat="0" applyFont="0" applyBorder="0" applyAlignment="0"/>
    <xf numFmtId="0" fontId="28" fillId="0" borderId="0">
      <alignment horizontal="left" indent="5"/>
    </xf>
    <xf numFmtId="0" fontId="27" fillId="0" borderId="0" applyFill="0">
      <alignment horizontal="left"/>
    </xf>
    <xf numFmtId="37" fontId="27" fillId="0" borderId="0" applyFill="0">
      <alignment horizontal="right"/>
    </xf>
    <xf numFmtId="0" fontId="6" fillId="0" borderId="0" applyNumberFormat="0" applyFont="0" applyFill="0" applyBorder="0" applyAlignment="0"/>
    <xf numFmtId="0" fontId="30" fillId="0" borderId="0" applyFill="0">
      <alignment horizontal="left" indent="6"/>
    </xf>
    <xf numFmtId="0" fontId="27" fillId="0" borderId="0" applyFill="0">
      <alignment horizontal="left"/>
    </xf>
    <xf numFmtId="38" fontId="60" fillId="29" borderId="1">
      <alignment horizontal="right"/>
    </xf>
    <xf numFmtId="38" fontId="6" fillId="30" borderId="0" applyNumberFormat="0" applyFont="0" applyBorder="0" applyAlignment="0" applyProtection="0"/>
    <xf numFmtId="0" fontId="61" fillId="0" borderId="0" applyNumberFormat="0" applyAlignment="0">
      <alignment horizontal="centerContinuous"/>
    </xf>
    <xf numFmtId="0" fontId="17" fillId="0" borderId="1" applyNumberFormat="0" applyFill="0" applyAlignment="0" applyProtection="0"/>
    <xf numFmtId="37" fontId="62" fillId="0" borderId="0" applyNumberFormat="0">
      <alignment horizontal="left"/>
    </xf>
    <xf numFmtId="183" fontId="6" fillId="0" borderId="5">
      <alignment horizontal="center" wrapText="1"/>
    </xf>
    <xf numFmtId="38" fontId="9" fillId="0" borderId="0" applyFont="0" applyFill="0" applyBorder="0" applyAlignment="0" applyProtection="0"/>
    <xf numFmtId="38" fontId="9" fillId="0" borderId="0" applyFont="0" applyFill="0" applyBorder="0" applyAlignment="0" applyProtection="0"/>
    <xf numFmtId="0" fontId="6" fillId="0" borderId="0" applyNumberFormat="0" applyFill="0" applyBorder="0" applyProtection="0">
      <alignment horizontal="right" wrapText="1"/>
    </xf>
    <xf numFmtId="184" fontId="6" fillId="0" borderId="0" applyFill="0" applyBorder="0" applyAlignment="0" applyProtection="0">
      <alignment wrapText="1"/>
    </xf>
    <xf numFmtId="37" fontId="63" fillId="0" borderId="0" applyNumberFormat="0">
      <alignment horizontal="left"/>
    </xf>
    <xf numFmtId="37" fontId="64" fillId="0" borderId="0" applyNumberFormat="0">
      <alignment horizontal="left"/>
    </xf>
    <xf numFmtId="37" fontId="65" fillId="0" borderId="0" applyNumberFormat="0">
      <alignment horizontal="left"/>
    </xf>
    <xf numFmtId="177" fontId="66" fillId="0" borderId="0"/>
    <xf numFmtId="40" fontId="67" fillId="0" borderId="0"/>
    <xf numFmtId="0" fontId="68" fillId="0" borderId="0" applyNumberFormat="0" applyFill="0" applyBorder="0" applyAlignment="0" applyProtection="0"/>
    <xf numFmtId="0" fontId="69" fillId="0" borderId="19" applyNumberFormat="0" applyFill="0" applyAlignment="0" applyProtection="0"/>
    <xf numFmtId="37" fontId="18" fillId="29" borderId="0" applyNumberFormat="0" applyBorder="0" applyAlignment="0" applyProtection="0"/>
    <xf numFmtId="37" fontId="18" fillId="0" borderId="0"/>
    <xf numFmtId="3" fontId="70" fillId="0" borderId="15" applyProtection="0"/>
    <xf numFmtId="0" fontId="71" fillId="0" borderId="0" applyNumberFormat="0" applyFill="0" applyBorder="0" applyAlignment="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9" fontId="6" fillId="0" borderId="0" applyFont="0" applyFill="0" applyBorder="0" applyAlignment="0" applyProtection="0"/>
    <xf numFmtId="0" fontId="77" fillId="0" borderId="0"/>
    <xf numFmtId="0"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9" fontId="13" fillId="0" borderId="0" applyFont="0" applyFill="0" applyBorder="0" applyAlignment="0"/>
    <xf numFmtId="189" fontId="13" fillId="0" borderId="0" applyFont="0" applyFill="0" applyBorder="0" applyAlignment="0"/>
    <xf numFmtId="0" fontId="53" fillId="0" borderId="0"/>
    <xf numFmtId="0" fontId="53" fillId="0" borderId="0"/>
    <xf numFmtId="0" fontId="53" fillId="0" borderId="0"/>
    <xf numFmtId="0" fontId="53" fillId="0" borderId="0"/>
    <xf numFmtId="0" fontId="78" fillId="0" borderId="0" applyFont="0" applyAlignment="0">
      <alignment horizontal="center" vertical="center"/>
    </xf>
    <xf numFmtId="0" fontId="13" fillId="0" borderId="0"/>
    <xf numFmtId="0" fontId="13" fillId="0" borderId="0"/>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13" fillId="0" borderId="0"/>
    <xf numFmtId="0" fontId="13" fillId="0" borderId="0"/>
    <xf numFmtId="0" fontId="13" fillId="0" borderId="0"/>
    <xf numFmtId="0" fontId="13" fillId="0" borderId="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alignment horizontal="left" wrapText="1"/>
    </xf>
    <xf numFmtId="0"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xf numFmtId="0" fontId="6" fillId="0" borderId="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82" fillId="0" borderId="0">
      <alignment vertical="center"/>
    </xf>
    <xf numFmtId="38" fontId="9" fillId="0" borderId="0" applyFont="0" applyFill="0" applyBorder="0" applyAlignment="0" applyProtection="0"/>
    <xf numFmtId="0" fontId="6" fillId="0" borderId="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alignment horizontal="left" wrapText="1"/>
    </xf>
    <xf numFmtId="0"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6" fillId="0" borderId="0"/>
    <xf numFmtId="37" fontId="9" fillId="0" borderId="0" applyFont="0" applyFill="0" applyBorder="0" applyAlignment="0" applyProtection="0"/>
    <xf numFmtId="0" fontId="6" fillId="0" borderId="0"/>
    <xf numFmtId="0" fontId="6" fillId="0" borderId="0"/>
    <xf numFmtId="0" fontId="6" fillId="0" borderId="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0" fontId="13" fillId="0" borderId="0"/>
    <xf numFmtId="0" fontId="13" fillId="0" borderId="0"/>
    <xf numFmtId="171" fontId="6" fillId="0" borderId="0" applyBorder="0"/>
    <xf numFmtId="171" fontId="6" fillId="0" borderId="0" applyBorder="0"/>
    <xf numFmtId="171" fontId="6" fillId="0" borderId="0" applyBorder="0"/>
    <xf numFmtId="171" fontId="6" fillId="0" borderId="0" applyBorder="0"/>
    <xf numFmtId="0" fontId="6" fillId="0" borderId="0" applyBorder="0"/>
    <xf numFmtId="0"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65" fontId="83" fillId="0" borderId="5" applyNumberFormat="0" applyFill="0" applyBorder="0" applyAlignment="0" applyProtection="0">
      <alignment horizontal="right"/>
    </xf>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5" fontId="84" fillId="0" borderId="5" applyNumberFormat="0" applyFill="0" applyBorder="0" applyAlignment="0" applyProtection="0"/>
    <xf numFmtId="10" fontId="85" fillId="0" borderId="5" applyNumberFormat="0" applyFill="0" applyBorder="0" applyAlignment="0" applyProtection="0">
      <alignment horizontal="right"/>
    </xf>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165" fontId="86" fillId="0" borderId="5" applyNumberFormat="0" applyFill="0" applyBorder="0" applyAlignment="0" applyProtection="0">
      <alignment horizontal="right"/>
    </xf>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7" fillId="0" borderId="0" applyFill="0" applyBorder="0" applyProtection="0">
      <alignment horizontal="center"/>
      <protection locked="0"/>
    </xf>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38" fontId="88" fillId="0" borderId="0" applyFont="0" applyFill="0" applyBorder="0" applyAlignment="0" applyProtection="0"/>
    <xf numFmtId="40" fontId="88" fillId="0" borderId="0" applyFont="0" applyFill="0" applyBorder="0" applyAlignment="0" applyProtection="0"/>
    <xf numFmtId="192" fontId="88" fillId="0" borderId="0" applyFont="0" applyFill="0" applyBorder="0" applyAlignment="0" applyProtection="0"/>
    <xf numFmtId="193" fontId="53" fillId="0" borderId="0" applyFont="0" applyFill="0" applyBorder="0" applyAlignment="0" applyProtection="0"/>
    <xf numFmtId="194" fontId="89" fillId="0" borderId="0" applyFont="0" applyFill="0" applyBorder="0" applyAlignment="0" applyProtection="0"/>
    <xf numFmtId="195" fontId="89" fillId="0" borderId="0" applyFont="0" applyFill="0" applyBorder="0" applyAlignment="0" applyProtection="0"/>
    <xf numFmtId="196" fontId="90" fillId="0" borderId="0" applyFont="0" applyFill="0" applyBorder="0" applyAlignment="0" applyProtection="0">
      <protection locked="0"/>
    </xf>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3" fontId="6" fillId="35" borderId="0" applyFont="0" applyFill="0" applyBorder="0" applyAlignment="0" applyProtection="0"/>
    <xf numFmtId="0" fontId="91" fillId="0" borderId="0" applyFill="0" applyBorder="0" applyAlignment="0" applyProtection="0">
      <protection locked="0"/>
    </xf>
    <xf numFmtId="197"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200" fontId="88" fillId="0" borderId="0" applyFont="0" applyFill="0" applyBorder="0" applyAlignment="0" applyProtection="0"/>
    <xf numFmtId="201" fontId="89" fillId="0" borderId="0" applyFont="0" applyFill="0" applyBorder="0" applyAlignment="0" applyProtection="0"/>
    <xf numFmtId="202" fontId="89" fillId="0" borderId="0" applyFont="0" applyFill="0" applyBorder="0" applyAlignment="0" applyProtection="0"/>
    <xf numFmtId="203" fontId="89" fillId="0" borderId="0" applyFont="0" applyFill="0" applyBorder="0" applyAlignment="0" applyProtection="0"/>
    <xf numFmtId="204" fontId="90" fillId="0" borderId="0" applyFont="0" applyFill="0" applyBorder="0" applyAlignment="0" applyProtection="0">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6" fillId="35" borderId="0" applyFont="0" applyFill="0" applyBorder="0" applyAlignment="0" applyProtection="0"/>
    <xf numFmtId="205" fontId="92" fillId="0" borderId="0" applyFont="0" applyFill="0" applyBorder="0" applyAlignment="0" applyProtection="0"/>
    <xf numFmtId="187" fontId="88" fillId="0" borderId="0" applyFont="0" applyFill="0" applyBorder="0" applyAlignment="0" applyProtection="0"/>
    <xf numFmtId="205" fontId="92" fillId="0" borderId="0" applyFont="0" applyFill="0" applyBorder="0" applyAlignment="0" applyProtection="0"/>
    <xf numFmtId="0" fontId="6" fillId="0" borderId="0" applyFont="0" applyFill="0" applyBorder="0" applyAlignment="0" applyProtection="0"/>
    <xf numFmtId="173" fontId="60" fillId="0" borderId="0" applyFont="0" applyFill="0" applyBorder="0" applyAlignment="0" applyProtection="0"/>
    <xf numFmtId="173" fontId="60" fillId="0" borderId="0" applyFont="0" applyFill="0" applyBorder="0" applyAlignment="0" applyProtection="0"/>
    <xf numFmtId="173" fontId="36" fillId="0" borderId="0" applyFont="0" applyFill="0" applyBorder="0" applyAlignment="0" applyProtection="0"/>
    <xf numFmtId="0" fontId="37"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38" fontId="88"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0" fontId="88" fillId="0" borderId="0" applyFont="0" applyFill="0" applyBorder="0" applyAlignment="0" applyProtection="0"/>
    <xf numFmtId="192" fontId="8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7" fontId="88"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200" fontId="8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87" fontId="88"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26"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37" fontId="54" fillId="0" borderId="0"/>
    <xf numFmtId="0" fontId="9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3" fillId="0" borderId="0"/>
    <xf numFmtId="0" fontId="13" fillId="0" borderId="0"/>
    <xf numFmtId="0" fontId="13" fillId="0" borderId="0"/>
    <xf numFmtId="0" fontId="95" fillId="0" borderId="0"/>
    <xf numFmtId="0" fontId="95" fillId="0" borderId="0"/>
    <xf numFmtId="0" fontId="95" fillId="0" borderId="0"/>
    <xf numFmtId="0" fontId="95" fillId="0" borderId="0"/>
    <xf numFmtId="0" fontId="95" fillId="0" borderId="0"/>
    <xf numFmtId="0" fontId="95" fillId="0" borderId="0"/>
    <xf numFmtId="0" fontId="6" fillId="0" borderId="0"/>
    <xf numFmtId="206" fontId="88" fillId="0" borderId="0" applyFont="0" applyFill="0" applyBorder="0" applyAlignment="0" applyProtection="0"/>
    <xf numFmtId="207" fontId="8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3" fillId="0" borderId="0"/>
    <xf numFmtId="0" fontId="13" fillId="0" borderId="0"/>
    <xf numFmtId="0" fontId="6" fillId="0" borderId="0" applyFont="0" applyFill="0" applyBorder="0" applyAlignment="0" applyProtection="0"/>
    <xf numFmtId="0" fontId="37" fillId="0" borderId="0" applyNumberFormat="0" applyFill="0" applyBorder="0" applyAlignment="0" applyProtection="0"/>
    <xf numFmtId="0" fontId="41" fillId="5" borderId="0" applyNumberFormat="0" applyBorder="0" applyAlignment="0" applyProtection="0"/>
    <xf numFmtId="38" fontId="18" fillId="24" borderId="0" applyNumberFormat="0" applyBorder="0" applyAlignment="0" applyProtection="0"/>
    <xf numFmtId="0" fontId="96" fillId="0" borderId="0">
      <alignment horizontal="left"/>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48" fillId="8" borderId="8" applyNumberFormat="0" applyAlignment="0" applyProtection="0"/>
    <xf numFmtId="10" fontId="18" fillId="25" borderId="5" applyNumberFormat="0" applyBorder="0" applyAlignment="0" applyProtection="0"/>
    <xf numFmtId="0" fontId="18" fillId="24" borderId="0"/>
    <xf numFmtId="0" fontId="49" fillId="0" borderId="16" applyNumberFormat="0" applyFill="0" applyAlignment="0" applyProtection="0"/>
    <xf numFmtId="0" fontId="52" fillId="26" borderId="0" applyNumberFormat="0" applyBorder="0" applyAlignment="0" applyProtection="0"/>
    <xf numFmtId="180" fontId="55" fillId="0" borderId="0"/>
    <xf numFmtId="0" fontId="6" fillId="0" borderId="0"/>
    <xf numFmtId="0" fontId="10" fillId="0" borderId="0"/>
    <xf numFmtId="0" fontId="10" fillId="0" borderId="0"/>
    <xf numFmtId="0" fontId="6" fillId="0" borderId="0"/>
    <xf numFmtId="0" fontId="6" fillId="27" borderId="17" applyNumberFormat="0" applyFont="0" applyAlignment="0" applyProtection="0"/>
    <xf numFmtId="0" fontId="56" fillId="22" borderId="18" applyNumberFormat="0" applyAlignment="0" applyProtection="0"/>
    <xf numFmtId="9" fontId="13" fillId="0" borderId="0" applyFont="0" applyFill="0" applyBorder="0" applyAlignment="0" applyProtection="0"/>
    <xf numFmtId="10"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7" fontId="9" fillId="0" borderId="0" applyFont="0" applyFill="0" applyBorder="0" applyAlignment="0" applyProtection="0"/>
    <xf numFmtId="0" fontId="68" fillId="0" borderId="0" applyNumberFormat="0" applyFill="0" applyBorder="0" applyAlignment="0" applyProtection="0"/>
    <xf numFmtId="0" fontId="69" fillId="0" borderId="19" applyNumberFormat="0" applyFill="0" applyAlignment="0" applyProtection="0"/>
    <xf numFmtId="0" fontId="71" fillId="0" borderId="0" applyNumberFormat="0" applyFill="0" applyBorder="0" applyAlignment="0"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8" fillId="8" borderId="8" applyNumberFormat="0" applyAlignment="0" applyProtection="0"/>
    <xf numFmtId="44" fontId="13"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44" fontId="13"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48" fillId="8" borderId="8" applyNumberFormat="0" applyAlignment="0" applyProtection="0"/>
    <xf numFmtId="9" fontId="13" fillId="0" borderId="0" applyFont="0" applyFill="0" applyBorder="0" applyAlignment="0" applyProtection="0"/>
    <xf numFmtId="0" fontId="13" fillId="0" borderId="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43" fontId="13" fillId="0" borderId="0" applyFont="0" applyFill="0" applyBorder="0" applyAlignment="0" applyProtection="0"/>
    <xf numFmtId="0" fontId="48" fillId="8" borderId="8" applyNumberFormat="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8" fillId="0" borderId="0" applyProtection="0"/>
    <xf numFmtId="0" fontId="4" fillId="0" borderId="0"/>
    <xf numFmtId="43" fontId="4"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1" fillId="7" borderId="0" applyNumberFormat="0" applyBorder="0" applyAlignment="0" applyProtection="0"/>
    <xf numFmtId="0" fontId="97" fillId="0" borderId="21" applyNumberFormat="0" applyFill="0" applyAlignment="0" applyProtection="0"/>
    <xf numFmtId="0" fontId="98" fillId="0" borderId="22" applyNumberFormat="0" applyFill="0" applyAlignment="0" applyProtection="0"/>
    <xf numFmtId="0" fontId="99" fillId="0" borderId="23" applyNumberFormat="0" applyFill="0" applyAlignment="0" applyProtection="0"/>
    <xf numFmtId="0" fontId="99" fillId="0" borderId="0" applyNumberFormat="0" applyFill="0" applyBorder="0" applyAlignment="0" applyProtection="0"/>
    <xf numFmtId="0" fontId="71" fillId="0" borderId="24" applyNumberFormat="0" applyFill="0" applyAlignment="0" applyProtection="0"/>
    <xf numFmtId="0" fontId="100" fillId="26" borderId="0" applyNumberFormat="0" applyBorder="0" applyAlignment="0" applyProtection="0"/>
    <xf numFmtId="0" fontId="6" fillId="0" borderId="0"/>
    <xf numFmtId="0" fontId="6" fillId="0" borderId="0"/>
    <xf numFmtId="0" fontId="6" fillId="0" borderId="0"/>
    <xf numFmtId="0" fontId="6" fillId="27" borderId="17" applyNumberFormat="0" applyFont="0" applyAlignment="0" applyProtection="0"/>
    <xf numFmtId="0" fontId="56" fillId="34" borderId="18" applyNumberFormat="0" applyAlignment="0" applyProtection="0"/>
    <xf numFmtId="9" fontId="6" fillId="0" borderId="0" applyFont="0" applyFill="0" applyBorder="0" applyAlignment="0" applyProtection="0"/>
    <xf numFmtId="0" fontId="101" fillId="0" borderId="0" applyNumberFormat="0" applyFill="0" applyBorder="0" applyAlignment="0" applyProtection="0"/>
    <xf numFmtId="0" fontId="69" fillId="0" borderId="25" applyNumberFormat="0" applyFill="0" applyAlignment="0" applyProtection="0"/>
    <xf numFmtId="0" fontId="13" fillId="0" borderId="0"/>
    <xf numFmtId="0" fontId="10" fillId="0" borderId="0"/>
    <xf numFmtId="0" fontId="6" fillId="0" borderId="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8" fillId="8" borderId="8" applyNumberFormat="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4" fillId="0" borderId="0" applyFont="0" applyFill="0" applyBorder="0" applyAlignment="0" applyProtection="0"/>
    <xf numFmtId="43" fontId="4" fillId="0" borderId="0" applyFont="0" applyFill="0" applyBorder="0" applyAlignment="0" applyProtection="0"/>
    <xf numFmtId="0" fontId="13" fillId="0" borderId="0"/>
    <xf numFmtId="44" fontId="4" fillId="0" borderId="0" applyFont="0" applyFill="0" applyBorder="0" applyAlignment="0" applyProtection="0"/>
    <xf numFmtId="0" fontId="4" fillId="0" borderId="0"/>
    <xf numFmtId="39" fontId="95" fillId="0" borderId="0"/>
    <xf numFmtId="43" fontId="102" fillId="0" borderId="0" applyFont="0" applyFill="0" applyBorder="0" applyAlignment="0" applyProtection="0"/>
    <xf numFmtId="44" fontId="102" fillId="0" borderId="0" applyFont="0" applyFill="0" applyBorder="0" applyAlignment="0" applyProtection="0"/>
    <xf numFmtId="0" fontId="94" fillId="0" borderId="0"/>
    <xf numFmtId="37" fontId="9" fillId="0" borderId="0" applyFont="0" applyFill="0" applyBorder="0" applyAlignment="0" applyProtection="0"/>
    <xf numFmtId="44" fontId="6" fillId="0" borderId="0" applyFont="0" applyFill="0" applyBorder="0" applyAlignment="0" applyProtection="0"/>
    <xf numFmtId="0" fontId="6" fillId="35" borderId="0" applyFont="0" applyFill="0" applyBorder="0" applyAlignment="0" applyProtection="0"/>
    <xf numFmtId="2" fontId="6" fillId="35" borderId="0" applyFont="0" applyFill="0" applyBorder="0" applyAlignment="0" applyProtection="0"/>
    <xf numFmtId="0" fontId="94" fillId="0" borderId="0"/>
    <xf numFmtId="0" fontId="13" fillId="0" borderId="0"/>
    <xf numFmtId="0" fontId="13" fillId="0" borderId="0"/>
    <xf numFmtId="0" fontId="13" fillId="0" borderId="0"/>
    <xf numFmtId="0" fontId="13" fillId="0" borderId="0"/>
    <xf numFmtId="0" fontId="13" fillId="0" borderId="0"/>
    <xf numFmtId="0" fontId="13" fillId="0" borderId="0"/>
    <xf numFmtId="43" fontId="94" fillId="0" borderId="0" applyFont="0" applyFill="0" applyBorder="0" applyAlignment="0" applyProtection="0"/>
    <xf numFmtId="0" fontId="13" fillId="0" borderId="0"/>
    <xf numFmtId="0" fontId="48" fillId="8" borderId="8" applyNumberFormat="0" applyAlignment="0" applyProtection="0"/>
    <xf numFmtId="44"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6" fillId="0" borderId="0" applyFont="0" applyFill="0" applyBorder="0" applyAlignment="0" applyProtection="0"/>
    <xf numFmtId="10"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7" fontId="9"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13" fillId="0" borderId="0"/>
    <xf numFmtId="9" fontId="13" fillId="0" borderId="0" applyFont="0" applyFill="0" applyBorder="0" applyAlignment="0" applyProtection="0"/>
    <xf numFmtId="0" fontId="48" fillId="8" borderId="8" applyNumberFormat="0" applyAlignment="0" applyProtection="0"/>
    <xf numFmtId="9" fontId="13" fillId="0" borderId="0" applyFont="0" applyFill="0" applyBorder="0" applyAlignment="0" applyProtection="0"/>
    <xf numFmtId="164" fontId="8" fillId="0" borderId="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2" fontId="6" fillId="0" borderId="5">
      <alignment horizontal="center"/>
    </xf>
    <xf numFmtId="173" fontId="36" fillId="0" borderId="0" applyFont="0" applyFill="0" applyBorder="0" applyAlignment="0" applyProtection="0"/>
    <xf numFmtId="0" fontId="37" fillId="0" borderId="0" applyNumberFormat="0" applyFill="0" applyBorder="0" applyAlignment="0" applyProtection="0"/>
    <xf numFmtId="174" fontId="6" fillId="0" borderId="0">
      <protection locked="0"/>
    </xf>
    <xf numFmtId="0" fontId="41" fillId="5" borderId="0" applyNumberFormat="0" applyBorder="0" applyAlignment="0" applyProtection="0"/>
    <xf numFmtId="38" fontId="18" fillId="24" borderId="0" applyNumberFormat="0" applyBorder="0" applyAlignment="0" applyProtection="0"/>
    <xf numFmtId="0" fontId="23" fillId="0" borderId="10" applyNumberFormat="0" applyAlignment="0" applyProtection="0">
      <alignment horizontal="left" vertical="center"/>
    </xf>
    <xf numFmtId="0" fontId="23" fillId="0" borderId="11">
      <alignment horizontal="left" vertical="center"/>
    </xf>
    <xf numFmtId="0" fontId="43" fillId="0" borderId="0">
      <alignment horizontal="center"/>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103" fillId="0" borderId="0" applyNumberFormat="0" applyFill="0" applyBorder="0" applyAlignment="0" applyProtection="0">
      <alignment vertical="top"/>
      <protection locked="0"/>
    </xf>
    <xf numFmtId="0" fontId="48" fillId="8" borderId="8" applyNumberFormat="0" applyAlignment="0" applyProtection="0"/>
    <xf numFmtId="10" fontId="18" fillId="25" borderId="5" applyNumberFormat="0" applyBorder="0" applyAlignment="0" applyProtection="0"/>
    <xf numFmtId="0" fontId="18" fillId="24" borderId="0"/>
    <xf numFmtId="0" fontId="49" fillId="0" borderId="16" applyNumberFormat="0" applyFill="0" applyAlignment="0" applyProtection="0"/>
    <xf numFmtId="0" fontId="52" fillId="26" borderId="0" applyNumberFormat="0" applyBorder="0" applyAlignment="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0" fontId="4" fillId="0" borderId="0"/>
    <xf numFmtId="0" fontId="4" fillId="0" borderId="0"/>
    <xf numFmtId="164" fontId="8" fillId="0" borderId="0" applyProtection="0"/>
    <xf numFmtId="0" fontId="6" fillId="0" borderId="0"/>
    <xf numFmtId="0" fontId="4" fillId="0" borderId="0"/>
    <xf numFmtId="0" fontId="4" fillId="0" borderId="0"/>
    <xf numFmtId="0" fontId="4" fillId="0" borderId="0"/>
    <xf numFmtId="0" fontId="34" fillId="0" borderId="0"/>
    <xf numFmtId="164" fontId="8" fillId="0" borderId="0" applyProtection="0"/>
    <xf numFmtId="0" fontId="6" fillId="0" borderId="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0" fontId="6" fillId="27" borderId="17" applyNumberFormat="0" applyFont="0" applyAlignment="0" applyProtection="0"/>
    <xf numFmtId="0" fontId="6" fillId="27" borderId="17" applyNumberFormat="0" applyFont="0" applyAlignment="0" applyProtection="0"/>
    <xf numFmtId="0" fontId="6" fillId="27" borderId="17" applyNumberFormat="0" applyFont="0" applyAlignment="0" applyProtection="0"/>
    <xf numFmtId="0" fontId="56" fillId="22" borderId="18" applyNumberFormat="0" applyAlignment="0" applyProtection="0"/>
    <xf numFmtId="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8" fontId="9" fillId="0" borderId="0" applyFont="0" applyFill="0" applyBorder="0" applyAlignment="0" applyProtection="0"/>
    <xf numFmtId="38" fontId="9" fillId="0" borderId="0" applyFont="0" applyFill="0" applyBorder="0" applyAlignment="0" applyProtection="0"/>
    <xf numFmtId="40" fontId="67" fillId="0" borderId="0"/>
    <xf numFmtId="0" fontId="68" fillId="0" borderId="0" applyNumberFormat="0" applyFill="0" applyBorder="0" applyAlignment="0" applyProtection="0"/>
    <xf numFmtId="0" fontId="69" fillId="0" borderId="19" applyNumberFormat="0" applyFill="0" applyAlignment="0" applyProtection="0"/>
    <xf numFmtId="0" fontId="77" fillId="0" borderId="0"/>
    <xf numFmtId="0" fontId="71" fillId="0" borderId="0" applyNumberFormat="0" applyFill="0" applyBorder="0" applyAlignment="0" applyProtection="0"/>
    <xf numFmtId="0" fontId="6"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93">
    <xf numFmtId="164" fontId="0" fillId="0" borderId="0" xfId="0"/>
    <xf numFmtId="0" fontId="6" fillId="0" borderId="0" xfId="3"/>
    <xf numFmtId="44" fontId="6" fillId="0" borderId="0" xfId="3" applyNumberFormat="1"/>
    <xf numFmtId="49" fontId="7" fillId="0" borderId="0" xfId="3" applyNumberFormat="1" applyFont="1" applyAlignment="1">
      <alignment horizontal="right"/>
    </xf>
    <xf numFmtId="0" fontId="7" fillId="0" borderId="0" xfId="3" applyFont="1" applyAlignment="1">
      <alignment horizontal="right"/>
    </xf>
    <xf numFmtId="0" fontId="6" fillId="0" borderId="0" xfId="3" applyFont="1"/>
    <xf numFmtId="0" fontId="6" fillId="0" borderId="0" xfId="3" applyFont="1" applyAlignment="1">
      <alignment horizontal="center"/>
    </xf>
    <xf numFmtId="3" fontId="6" fillId="0" borderId="0" xfId="0" applyNumberFormat="1" applyFont="1" applyAlignment="1">
      <alignment horizontal="center"/>
    </xf>
    <xf numFmtId="3" fontId="6" fillId="0" borderId="0" xfId="0" applyNumberFormat="1" applyFont="1" applyAlignment="1"/>
    <xf numFmtId="0" fontId="6" fillId="0" borderId="1" xfId="3" applyFont="1" applyBorder="1" applyAlignment="1">
      <alignment horizontal="center"/>
    </xf>
    <xf numFmtId="164" fontId="6" fillId="0" borderId="0" xfId="0" applyFont="1" applyAlignment="1">
      <alignment horizontal="center"/>
    </xf>
    <xf numFmtId="0" fontId="6" fillId="0" borderId="0" xfId="3" applyAlignment="1">
      <alignment horizontal="center"/>
    </xf>
    <xf numFmtId="165" fontId="6" fillId="0" borderId="0" xfId="1" applyNumberFormat="1"/>
    <xf numFmtId="0" fontId="6" fillId="0" borderId="0" xfId="3" applyFont="1" applyFill="1"/>
    <xf numFmtId="165" fontId="6" fillId="0" borderId="0" xfId="1" applyNumberFormat="1" applyFill="1"/>
    <xf numFmtId="0" fontId="6" fillId="2" borderId="0" xfId="0" applyNumberFormat="1" applyFont="1" applyFill="1" applyAlignment="1"/>
    <xf numFmtId="166" fontId="6" fillId="0" borderId="2" xfId="2" applyNumberFormat="1" applyFont="1" applyFill="1" applyBorder="1"/>
    <xf numFmtId="0" fontId="7" fillId="0" borderId="0" xfId="3" applyFont="1"/>
    <xf numFmtId="0" fontId="6" fillId="0" borderId="0" xfId="3" applyFill="1"/>
    <xf numFmtId="165" fontId="6" fillId="0" borderId="3" xfId="1" applyNumberFormat="1" applyFill="1" applyBorder="1"/>
    <xf numFmtId="0" fontId="7" fillId="0" borderId="0" xfId="3" applyFont="1" applyFill="1"/>
    <xf numFmtId="165" fontId="7" fillId="0" borderId="0" xfId="1" applyNumberFormat="1" applyFont="1" applyFill="1"/>
    <xf numFmtId="49" fontId="7" fillId="0" borderId="0" xfId="3" applyNumberFormat="1" applyFont="1" applyAlignment="1">
      <alignment horizontal="center"/>
    </xf>
    <xf numFmtId="0" fontId="7" fillId="0" borderId="0" xfId="3" applyFont="1" applyAlignment="1">
      <alignment horizontal="center"/>
    </xf>
    <xf numFmtId="165" fontId="6" fillId="0" borderId="0" xfId="1" quotePrefix="1" applyNumberFormat="1" applyFont="1" applyAlignment="1">
      <alignment horizontal="center"/>
    </xf>
    <xf numFmtId="0" fontId="7" fillId="0" borderId="0" xfId="1" applyNumberFormat="1" applyFont="1" applyAlignment="1">
      <alignment horizontal="center"/>
    </xf>
    <xf numFmtId="0" fontId="6" fillId="0" borderId="3" xfId="3" applyFont="1" applyBorder="1"/>
    <xf numFmtId="0" fontId="6" fillId="0" borderId="0" xfId="127" applyFont="1"/>
    <xf numFmtId="0" fontId="6" fillId="0" borderId="0" xfId="127" applyFont="1" applyAlignment="1">
      <alignment horizontal="center"/>
    </xf>
    <xf numFmtId="0" fontId="72" fillId="0" borderId="0" xfId="127" applyFont="1" applyAlignment="1">
      <alignment horizontal="center"/>
    </xf>
    <xf numFmtId="37" fontId="73" fillId="0" borderId="0" xfId="127" applyNumberFormat="1" applyFont="1" applyFill="1"/>
    <xf numFmtId="37" fontId="6" fillId="0" borderId="0" xfId="127" applyNumberFormat="1" applyFont="1" applyFill="1"/>
    <xf numFmtId="0" fontId="6" fillId="0" borderId="0" xfId="127" quotePrefix="1" applyFont="1"/>
    <xf numFmtId="37" fontId="6" fillId="0" borderId="3" xfId="127" applyNumberFormat="1" applyFont="1" applyFill="1" applyBorder="1"/>
    <xf numFmtId="37" fontId="73" fillId="0" borderId="3" xfId="127" applyNumberFormat="1" applyFont="1" applyFill="1" applyBorder="1"/>
    <xf numFmtId="37" fontId="6" fillId="0" borderId="0" xfId="127" applyNumberFormat="1" applyFont="1" applyFill="1" applyBorder="1"/>
    <xf numFmtId="0" fontId="6" fillId="0" borderId="0" xfId="127" quotePrefix="1" applyFont="1" applyFill="1"/>
    <xf numFmtId="0" fontId="6" fillId="0" borderId="0" xfId="127" applyFont="1" applyFill="1"/>
    <xf numFmtId="0" fontId="6" fillId="0" borderId="0" xfId="127" applyFont="1" applyFill="1" applyAlignment="1">
      <alignment horizontal="center"/>
    </xf>
    <xf numFmtId="37" fontId="73" fillId="0" borderId="1" xfId="127" applyNumberFormat="1" applyFont="1" applyFill="1" applyBorder="1"/>
    <xf numFmtId="0" fontId="7" fillId="0" borderId="0" xfId="127" applyFont="1"/>
    <xf numFmtId="37" fontId="6" fillId="0" borderId="1" xfId="127" applyNumberFormat="1" applyFont="1" applyFill="1" applyBorder="1"/>
    <xf numFmtId="37" fontId="47" fillId="2" borderId="1" xfId="127" applyNumberFormat="1" applyFont="1" applyFill="1" applyBorder="1"/>
    <xf numFmtId="37" fontId="47" fillId="2" borderId="0" xfId="127" applyNumberFormat="1" applyFont="1" applyFill="1"/>
    <xf numFmtId="37" fontId="73" fillId="0" borderId="0" xfId="127" applyNumberFormat="1" applyFont="1" applyFill="1" applyBorder="1"/>
    <xf numFmtId="37" fontId="47" fillId="0" borderId="0" xfId="127" applyNumberFormat="1" applyFont="1" applyFill="1" applyBorder="1"/>
    <xf numFmtId="37" fontId="47" fillId="0" borderId="0" xfId="127" applyNumberFormat="1" applyFont="1" applyFill="1"/>
    <xf numFmtId="37" fontId="6" fillId="0" borderId="2" xfId="127" applyNumberFormat="1" applyFont="1" applyFill="1" applyBorder="1"/>
    <xf numFmtId="166" fontId="6" fillId="0" borderId="20" xfId="88" applyNumberFormat="1" applyFont="1" applyFill="1" applyBorder="1"/>
    <xf numFmtId="44" fontId="6" fillId="0" borderId="0" xfId="3" applyNumberFormat="1" applyFont="1"/>
    <xf numFmtId="37" fontId="6" fillId="0" borderId="20" xfId="127" applyNumberFormat="1" applyFont="1" applyFill="1" applyBorder="1"/>
    <xf numFmtId="166" fontId="6" fillId="0" borderId="0" xfId="2" applyNumberFormat="1" applyFont="1" applyFill="1" applyBorder="1"/>
    <xf numFmtId="0" fontId="6" fillId="2" borderId="0" xfId="0" applyNumberFormat="1" applyFont="1" applyFill="1" applyAlignment="1" applyProtection="1">
      <protection locked="0"/>
    </xf>
    <xf numFmtId="164" fontId="6" fillId="0" borderId="0" xfId="0" applyFont="1"/>
    <xf numFmtId="0" fontId="6" fillId="0" borderId="0" xfId="3" applyFont="1" applyBorder="1" applyAlignment="1">
      <alignment horizontal="center"/>
    </xf>
    <xf numFmtId="164" fontId="76" fillId="0" borderId="0" xfId="0" applyFont="1"/>
    <xf numFmtId="164" fontId="75" fillId="0" borderId="1" xfId="0" applyFont="1" applyBorder="1" applyAlignment="1">
      <alignment horizontal="center"/>
    </xf>
    <xf numFmtId="164" fontId="25" fillId="2" borderId="0" xfId="0" applyFont="1" applyFill="1" applyAlignment="1"/>
    <xf numFmtId="0" fontId="25" fillId="2" borderId="0" xfId="0" applyNumberFormat="1" applyFont="1" applyFill="1" applyAlignment="1">
      <alignment horizontal="center"/>
    </xf>
    <xf numFmtId="0" fontId="25" fillId="2" borderId="0" xfId="0" applyNumberFormat="1" applyFont="1" applyFill="1" applyAlignment="1"/>
    <xf numFmtId="3" fontId="23" fillId="2" borderId="0" xfId="0" applyNumberFormat="1" applyFont="1" applyFill="1" applyAlignment="1">
      <alignment horizontal="center"/>
    </xf>
    <xf numFmtId="0" fontId="25" fillId="2" borderId="0" xfId="0" applyNumberFormat="1" applyFont="1" applyFill="1" applyAlignment="1" applyProtection="1">
      <alignment horizontal="center"/>
      <protection locked="0"/>
    </xf>
    <xf numFmtId="164" fontId="23" fillId="2" borderId="0" xfId="0" applyFont="1" applyFill="1" applyAlignment="1">
      <alignment horizontal="center"/>
    </xf>
    <xf numFmtId="0" fontId="25" fillId="2" borderId="6" xfId="0" applyNumberFormat="1" applyFont="1" applyFill="1" applyBorder="1" applyAlignment="1" applyProtection="1">
      <alignment horizontal="center"/>
      <protection locked="0"/>
    </xf>
    <xf numFmtId="0" fontId="23" fillId="2" borderId="0" xfId="0" applyNumberFormat="1" applyFont="1" applyFill="1" applyAlignment="1"/>
    <xf numFmtId="3" fontId="25" fillId="2" borderId="0" xfId="0" applyNumberFormat="1" applyFont="1" applyFill="1" applyAlignment="1"/>
    <xf numFmtId="3" fontId="25" fillId="0" borderId="0" xfId="0" applyNumberFormat="1" applyFont="1" applyFill="1" applyAlignment="1"/>
    <xf numFmtId="3" fontId="25" fillId="0" borderId="0" xfId="123" applyNumberFormat="1" applyFont="1" applyFill="1" applyAlignment="1"/>
    <xf numFmtId="3" fontId="25" fillId="0" borderId="0" xfId="127" applyNumberFormat="1" applyFont="1" applyFill="1" applyAlignment="1"/>
    <xf numFmtId="164" fontId="25" fillId="2" borderId="0" xfId="0" applyFont="1" applyFill="1" applyAlignment="1" applyProtection="1">
      <protection locked="0"/>
    </xf>
    <xf numFmtId="3" fontId="25" fillId="31" borderId="0" xfId="0" applyNumberFormat="1" applyFont="1" applyFill="1" applyAlignment="1"/>
    <xf numFmtId="164" fontId="25" fillId="0" borderId="0" xfId="123" applyFont="1" applyFill="1" applyAlignment="1"/>
    <xf numFmtId="164" fontId="25" fillId="0" borderId="0" xfId="0" applyFont="1" applyFill="1" applyAlignment="1"/>
    <xf numFmtId="164" fontId="25" fillId="31" borderId="0" xfId="0" applyFont="1" applyFill="1" applyAlignment="1"/>
    <xf numFmtId="0" fontId="25" fillId="2" borderId="0" xfId="0" applyNumberFormat="1" applyFont="1" applyFill="1" applyProtection="1">
      <protection locked="0"/>
    </xf>
    <xf numFmtId="3" fontId="25" fillId="31" borderId="0" xfId="127" applyNumberFormat="1" applyFont="1" applyFill="1" applyAlignment="1"/>
    <xf numFmtId="185" fontId="25" fillId="2" borderId="0" xfId="0" applyNumberFormat="1" applyFont="1" applyFill="1" applyAlignment="1">
      <alignment horizontal="left"/>
    </xf>
    <xf numFmtId="185" fontId="25" fillId="2" borderId="0" xfId="0" applyNumberFormat="1" applyFont="1" applyFill="1" applyAlignment="1" applyProtection="1">
      <alignment horizontal="left"/>
      <protection locked="0"/>
    </xf>
    <xf numFmtId="164" fontId="25" fillId="2" borderId="0" xfId="0" quotePrefix="1" applyFont="1" applyFill="1" applyAlignment="1"/>
    <xf numFmtId="186" fontId="25" fillId="2" borderId="0" xfId="0" applyNumberFormat="1" applyFont="1" applyFill="1" applyAlignment="1"/>
    <xf numFmtId="185" fontId="25" fillId="2" borderId="0" xfId="0" applyNumberFormat="1" applyFont="1" applyFill="1" applyAlignment="1">
      <alignment horizontal="center"/>
    </xf>
    <xf numFmtId="0" fontId="23" fillId="2" borderId="0" xfId="194" applyNumberFormat="1" applyFont="1" applyFill="1" applyAlignment="1">
      <alignment horizontal="center"/>
    </xf>
    <xf numFmtId="0" fontId="25" fillId="2" borderId="0" xfId="195" applyNumberFormat="1" applyFont="1" applyFill="1" applyAlignment="1" applyProtection="1">
      <alignment horizontal="center"/>
      <protection locked="0"/>
    </xf>
    <xf numFmtId="164" fontId="25" fillId="2" borderId="0" xfId="195" applyFont="1" applyFill="1" applyAlignment="1"/>
    <xf numFmtId="0" fontId="23" fillId="2" borderId="0" xfId="195" applyNumberFormat="1" applyFont="1" applyFill="1" applyAlignment="1"/>
    <xf numFmtId="0" fontId="25" fillId="2" borderId="6" xfId="195" applyNumberFormat="1" applyFont="1" applyFill="1" applyBorder="1" applyAlignment="1" applyProtection="1">
      <alignment horizontal="center"/>
      <protection locked="0"/>
    </xf>
    <xf numFmtId="0" fontId="25" fillId="2" borderId="0" xfId="195" applyNumberFormat="1" applyFont="1" applyFill="1" applyAlignment="1" applyProtection="1">
      <protection locked="0"/>
    </xf>
    <xf numFmtId="0" fontId="25" fillId="2" borderId="0" xfId="195" applyNumberFormat="1" applyFont="1" applyFill="1"/>
    <xf numFmtId="3" fontId="25" fillId="2" borderId="6" xfId="195" applyNumberFormat="1" applyFont="1" applyFill="1" applyBorder="1" applyAlignment="1"/>
    <xf numFmtId="3" fontId="25" fillId="2" borderId="6" xfId="196" applyNumberFormat="1" applyFont="1" applyFill="1" applyBorder="1" applyAlignment="1"/>
    <xf numFmtId="0" fontId="25" fillId="2" borderId="0" xfId="195" applyNumberFormat="1" applyFont="1" applyFill="1" applyProtection="1">
      <protection locked="0"/>
    </xf>
    <xf numFmtId="3" fontId="25" fillId="0" borderId="0" xfId="195" applyNumberFormat="1" applyFont="1" applyFill="1" applyAlignment="1"/>
    <xf numFmtId="3" fontId="25" fillId="31" borderId="0" xfId="195" applyNumberFormat="1" applyFont="1" applyFill="1" applyAlignment="1"/>
    <xf numFmtId="164" fontId="25" fillId="0" borderId="0" xfId="195" applyFont="1" applyFill="1" applyAlignment="1"/>
    <xf numFmtId="164" fontId="25" fillId="2" borderId="0" xfId="197" applyFont="1" applyFill="1" applyAlignment="1"/>
    <xf numFmtId="0" fontId="25" fillId="2" borderId="6" xfId="195" applyNumberFormat="1" applyFont="1" applyFill="1" applyBorder="1" applyProtection="1">
      <protection locked="0"/>
    </xf>
    <xf numFmtId="3" fontId="25" fillId="0" borderId="6" xfId="195" applyNumberFormat="1" applyFont="1" applyFill="1" applyBorder="1" applyAlignment="1"/>
    <xf numFmtId="0" fontId="25" fillId="0" borderId="0" xfId="195" applyNumberFormat="1" applyFont="1" applyFill="1"/>
    <xf numFmtId="3" fontId="25" fillId="2" borderId="0" xfId="195" applyNumberFormat="1" applyFont="1" applyFill="1" applyAlignment="1"/>
    <xf numFmtId="49" fontId="25" fillId="0" borderId="0" xfId="195" applyNumberFormat="1" applyFont="1" applyFill="1"/>
    <xf numFmtId="49" fontId="25" fillId="2" borderId="0" xfId="195" applyNumberFormat="1" applyFont="1" applyFill="1" applyAlignment="1"/>
    <xf numFmtId="3" fontId="25" fillId="2" borderId="6" xfId="198" applyNumberFormat="1" applyFont="1" applyFill="1" applyBorder="1" applyAlignment="1"/>
    <xf numFmtId="3" fontId="25" fillId="2" borderId="6" xfId="199" applyNumberFormat="1" applyFont="1" applyFill="1" applyBorder="1" applyAlignment="1"/>
    <xf numFmtId="164" fontId="25" fillId="2" borderId="3" xfId="195" applyFont="1" applyFill="1" applyBorder="1" applyAlignment="1"/>
    <xf numFmtId="0" fontId="25" fillId="0" borderId="3" xfId="195" applyNumberFormat="1" applyFont="1" applyFill="1" applyBorder="1"/>
    <xf numFmtId="3" fontId="25" fillId="2" borderId="0" xfId="195" applyNumberFormat="1" applyFont="1" applyFill="1" applyBorder="1" applyAlignment="1"/>
    <xf numFmtId="0" fontId="25" fillId="0" borderId="0" xfId="195" applyNumberFormat="1" applyFont="1" applyFill="1" applyBorder="1"/>
    <xf numFmtId="3" fontId="25" fillId="2" borderId="6" xfId="200" applyNumberFormat="1" applyFont="1" applyFill="1" applyBorder="1" applyAlignment="1"/>
    <xf numFmtId="0" fontId="25" fillId="2" borderId="3" xfId="195" applyNumberFormat="1" applyFont="1" applyFill="1" applyBorder="1" applyProtection="1">
      <protection locked="0"/>
    </xf>
    <xf numFmtId="3" fontId="25" fillId="2" borderId="3" xfId="195" applyNumberFormat="1" applyFont="1" applyFill="1" applyBorder="1" applyAlignment="1"/>
    <xf numFmtId="0" fontId="25" fillId="2" borderId="0" xfId="195" applyNumberFormat="1" applyFont="1" applyFill="1" applyAlignment="1"/>
    <xf numFmtId="3" fontId="25" fillId="0" borderId="0" xfId="195" applyNumberFormat="1" applyFont="1" applyFill="1" applyAlignment="1">
      <alignment horizontal="left"/>
    </xf>
    <xf numFmtId="3" fontId="25" fillId="31" borderId="0" xfId="195" applyNumberFormat="1" applyFont="1" applyFill="1" applyAlignment="1">
      <alignment horizontal="left"/>
    </xf>
    <xf numFmtId="0" fontId="13" fillId="2" borderId="0" xfId="195" applyNumberFormat="1" applyFont="1" applyFill="1"/>
    <xf numFmtId="0" fontId="25" fillId="2" borderId="1" xfId="195" applyNumberFormat="1" applyFont="1" applyFill="1" applyBorder="1" applyAlignment="1"/>
    <xf numFmtId="3" fontId="25" fillId="0" borderId="1" xfId="195" applyNumberFormat="1" applyFont="1" applyFill="1" applyBorder="1" applyAlignment="1"/>
    <xf numFmtId="3" fontId="25" fillId="2" borderId="1" xfId="201" applyNumberFormat="1" applyFont="1" applyFill="1" applyBorder="1" applyAlignment="1"/>
    <xf numFmtId="3" fontId="25" fillId="31" borderId="0" xfId="201" applyNumberFormat="1" applyFont="1" applyFill="1" applyAlignment="1"/>
    <xf numFmtId="164" fontId="13" fillId="2" borderId="0" xfId="195" applyFont="1" applyFill="1" applyAlignment="1"/>
    <xf numFmtId="3" fontId="25" fillId="2" borderId="0" xfId="201" applyNumberFormat="1" applyFont="1" applyFill="1" applyAlignment="1"/>
    <xf numFmtId="0" fontId="25" fillId="2" borderId="0" xfId="195" quotePrefix="1" applyNumberFormat="1" applyFont="1" applyFill="1"/>
    <xf numFmtId="0" fontId="25" fillId="31" borderId="0" xfId="195" applyNumberFormat="1" applyFont="1" applyFill="1"/>
    <xf numFmtId="3" fontId="25" fillId="0" borderId="6" xfId="201" applyNumberFormat="1" applyFont="1" applyFill="1" applyBorder="1" applyAlignment="1"/>
    <xf numFmtId="0" fontId="25" fillId="0" borderId="0" xfId="3" applyFont="1" applyFill="1" applyAlignment="1">
      <alignment horizontal="left"/>
    </xf>
    <xf numFmtId="164" fontId="25" fillId="0" borderId="0" xfId="195" applyFont="1" applyFill="1" applyAlignment="1">
      <alignment horizontal="left"/>
    </xf>
    <xf numFmtId="164" fontId="25" fillId="31" borderId="0" xfId="201" applyFont="1" applyFill="1" applyAlignment="1">
      <alignment horizontal="left"/>
    </xf>
    <xf numFmtId="164" fontId="76" fillId="0" borderId="0" xfId="0" applyFont="1" applyFill="1"/>
    <xf numFmtId="0" fontId="25" fillId="2" borderId="0" xfId="202" applyNumberFormat="1" applyFont="1" applyFill="1" applyAlignment="1" applyProtection="1">
      <protection locked="0"/>
    </xf>
    <xf numFmtId="164" fontId="76" fillId="31" borderId="0" xfId="0" applyFont="1" applyFill="1"/>
    <xf numFmtId="0" fontId="25" fillId="0" borderId="0" xfId="0" applyNumberFormat="1" applyFont="1" applyAlignment="1"/>
    <xf numFmtId="3" fontId="25" fillId="0" borderId="0" xfId="0" applyNumberFormat="1" applyFont="1" applyAlignment="1"/>
    <xf numFmtId="3" fontId="25" fillId="31" borderId="0" xfId="123" applyNumberFormat="1" applyFont="1" applyFill="1" applyAlignment="1"/>
    <xf numFmtId="0" fontId="25" fillId="0" borderId="0" xfId="0" applyNumberFormat="1" applyFont="1" applyFill="1" applyAlignment="1"/>
    <xf numFmtId="164" fontId="25" fillId="31" borderId="0" xfId="195" applyFont="1" applyFill="1" applyAlignment="1">
      <alignment horizontal="left"/>
    </xf>
    <xf numFmtId="164" fontId="6" fillId="0" borderId="1" xfId="0" applyFont="1" applyBorder="1" applyAlignment="1">
      <alignment horizontal="center"/>
    </xf>
    <xf numFmtId="0" fontId="6" fillId="0" borderId="1" xfId="0" applyNumberFormat="1" applyFont="1" applyBorder="1" applyAlignment="1" applyProtection="1">
      <alignment horizontal="center"/>
      <protection locked="0"/>
    </xf>
    <xf numFmtId="188" fontId="6" fillId="0" borderId="0" xfId="0" applyNumberFormat="1" applyFont="1"/>
    <xf numFmtId="0" fontId="6" fillId="0" borderId="0" xfId="0" applyNumberFormat="1" applyFont="1"/>
    <xf numFmtId="17" fontId="6" fillId="0" borderId="0" xfId="3" applyNumberFormat="1" applyFont="1"/>
    <xf numFmtId="164" fontId="7" fillId="0" borderId="0" xfId="0" applyFont="1" applyAlignment="1">
      <alignment horizontal="right"/>
    </xf>
    <xf numFmtId="165" fontId="6" fillId="0" borderId="0" xfId="1" applyNumberFormat="1" applyAlignment="1">
      <alignment horizontal="right"/>
    </xf>
    <xf numFmtId="164" fontId="7" fillId="0" borderId="0" xfId="0" applyFont="1"/>
    <xf numFmtId="165" fontId="7" fillId="0" borderId="3" xfId="1" applyNumberFormat="1" applyFont="1" applyBorder="1"/>
    <xf numFmtId="164" fontId="6" fillId="0" borderId="0" xfId="0" applyFont="1" applyAlignment="1">
      <alignment vertical="center"/>
    </xf>
    <xf numFmtId="208" fontId="6" fillId="0" borderId="0" xfId="1" applyNumberFormat="1" applyFont="1" applyBorder="1"/>
    <xf numFmtId="165" fontId="6" fillId="0" borderId="3" xfId="1" applyNumberFormat="1" applyFont="1" applyBorder="1"/>
    <xf numFmtId="164" fontId="6" fillId="0" borderId="0" xfId="0" applyFont="1" applyAlignment="1">
      <alignment horizontal="right"/>
    </xf>
    <xf numFmtId="164" fontId="6" fillId="0" borderId="0" xfId="0" applyFont="1" applyAlignment="1"/>
    <xf numFmtId="165" fontId="6" fillId="0" borderId="0" xfId="3" applyNumberFormat="1"/>
    <xf numFmtId="187" fontId="6" fillId="0" borderId="0" xfId="0" applyNumberFormat="1" applyFont="1" applyAlignment="1">
      <alignment horizontal="center"/>
    </xf>
    <xf numFmtId="164" fontId="104" fillId="0" borderId="0" xfId="0" applyFont="1"/>
    <xf numFmtId="43" fontId="6" fillId="0" borderId="0" xfId="1" applyFont="1"/>
    <xf numFmtId="188" fontId="6" fillId="0" borderId="0" xfId="0" applyNumberFormat="1" applyFont="1" applyFill="1"/>
    <xf numFmtId="165" fontId="6" fillId="0" borderId="1" xfId="3" applyNumberFormat="1" applyBorder="1"/>
    <xf numFmtId="0" fontId="7" fillId="0" borderId="0" xfId="3" applyFont="1" applyAlignment="1">
      <alignment horizontal="center"/>
    </xf>
    <xf numFmtId="0" fontId="6" fillId="0" borderId="0" xfId="3" applyFont="1" applyAlignment="1">
      <alignment horizontal="center"/>
    </xf>
    <xf numFmtId="0" fontId="6" fillId="0" borderId="0" xfId="3" applyFont="1" applyAlignment="1">
      <alignment horizontal="center" vertical="center"/>
    </xf>
    <xf numFmtId="0" fontId="6" fillId="0" borderId="0" xfId="3" applyFont="1" applyAlignment="1">
      <alignment horizontal="center"/>
    </xf>
    <xf numFmtId="164" fontId="6" fillId="0" borderId="0" xfId="0" applyFont="1" applyFill="1" applyAlignment="1">
      <alignment horizontal="left" wrapText="1"/>
    </xf>
    <xf numFmtId="164" fontId="6" fillId="0" borderId="0" xfId="0" applyFont="1" applyBorder="1"/>
    <xf numFmtId="0" fontId="7" fillId="0" borderId="0" xfId="3" applyFont="1" applyBorder="1" applyAlignment="1">
      <alignment horizontal="center"/>
    </xf>
    <xf numFmtId="3" fontId="6" fillId="0" borderId="0" xfId="0" applyNumberFormat="1" applyFont="1" applyBorder="1" applyAlignment="1">
      <alignment horizontal="center"/>
    </xf>
    <xf numFmtId="0" fontId="72" fillId="0" borderId="0" xfId="127" applyFont="1" applyBorder="1" applyAlignment="1">
      <alignment horizontal="center"/>
    </xf>
    <xf numFmtId="187" fontId="6" fillId="0" borderId="0" xfId="0" applyNumberFormat="1" applyFont="1" applyBorder="1" applyAlignment="1">
      <alignment horizontal="center"/>
    </xf>
    <xf numFmtId="0" fontId="6" fillId="0" borderId="0" xfId="0" applyNumberFormat="1" applyFont="1" applyBorder="1" applyAlignment="1"/>
    <xf numFmtId="164" fontId="0" fillId="0" borderId="0" xfId="0" applyBorder="1"/>
    <xf numFmtId="164" fontId="104" fillId="0" borderId="0" xfId="0" applyFont="1" applyBorder="1"/>
    <xf numFmtId="0" fontId="6" fillId="0" borderId="0" xfId="3" applyFont="1" applyBorder="1" applyAlignment="1">
      <alignment horizontal="center" vertical="center"/>
    </xf>
    <xf numFmtId="0" fontId="6" fillId="0" borderId="0" xfId="0" applyNumberFormat="1" applyFont="1" applyBorder="1" applyAlignment="1">
      <alignment vertical="center"/>
    </xf>
    <xf numFmtId="43" fontId="6" fillId="0" borderId="0" xfId="1" applyFont="1" applyBorder="1" applyAlignment="1">
      <alignment wrapText="1"/>
    </xf>
    <xf numFmtId="165" fontId="6" fillId="0" borderId="0" xfId="1" applyNumberFormat="1" applyFont="1" applyFill="1" applyBorder="1" applyAlignment="1"/>
    <xf numFmtId="0" fontId="7" fillId="0" borderId="0" xfId="3" applyFont="1" applyAlignment="1"/>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xf>
    <xf numFmtId="164" fontId="7" fillId="0" borderId="0" xfId="0" applyFont="1" applyAlignment="1">
      <alignment horizontal="left"/>
    </xf>
    <xf numFmtId="0" fontId="6" fillId="0" borderId="0" xfId="0" applyNumberFormat="1" applyFont="1" applyBorder="1" applyAlignment="1">
      <alignment horizontal="center" vertical="center"/>
    </xf>
    <xf numFmtId="0" fontId="6" fillId="0" borderId="0" xfId="0" applyNumberFormat="1" applyFont="1" applyBorder="1" applyAlignment="1">
      <alignment horizontal="center"/>
    </xf>
    <xf numFmtId="164" fontId="6" fillId="0" borderId="0" xfId="0" applyFont="1" applyBorder="1" applyAlignment="1">
      <alignment horizontal="center"/>
    </xf>
    <xf numFmtId="187" fontId="6" fillId="0" borderId="0" xfId="0" applyNumberFormat="1" applyFont="1" applyAlignment="1">
      <alignment horizontal="right"/>
    </xf>
    <xf numFmtId="165" fontId="6" fillId="0" borderId="0" xfId="1" applyNumberFormat="1" applyFont="1" applyAlignment="1">
      <alignment horizontal="right" wrapText="1"/>
    </xf>
    <xf numFmtId="164" fontId="0" fillId="0" borderId="0" xfId="0" applyAlignment="1">
      <alignment horizontal="right"/>
    </xf>
    <xf numFmtId="0" fontId="6" fillId="0" borderId="0" xfId="3" applyFont="1" applyAlignment="1">
      <alignment horizontal="left"/>
    </xf>
    <xf numFmtId="9" fontId="6" fillId="0" borderId="0" xfId="5978" applyFont="1"/>
    <xf numFmtId="0" fontId="7" fillId="0" borderId="0" xfId="3" applyFont="1" applyAlignment="1">
      <alignment horizontal="center"/>
    </xf>
    <xf numFmtId="0" fontId="6" fillId="0" borderId="0" xfId="3" applyFont="1" applyAlignment="1">
      <alignment horizontal="center"/>
    </xf>
    <xf numFmtId="0" fontId="23" fillId="2" borderId="0" xfId="194" applyNumberFormat="1" applyFont="1" applyFill="1" applyAlignment="1">
      <alignment horizontal="center"/>
    </xf>
    <xf numFmtId="164" fontId="75" fillId="0" borderId="0" xfId="0" applyFont="1" applyAlignment="1">
      <alignment horizontal="center"/>
    </xf>
    <xf numFmtId="0" fontId="7" fillId="0" borderId="0" xfId="3" applyFont="1" applyAlignment="1">
      <alignment horizontal="center"/>
    </xf>
    <xf numFmtId="0" fontId="6" fillId="0" borderId="0" xfId="3" applyFont="1" applyAlignment="1">
      <alignment horizontal="center"/>
    </xf>
    <xf numFmtId="0" fontId="6" fillId="0" borderId="0" xfId="3" applyAlignment="1">
      <alignment horizontal="center"/>
    </xf>
    <xf numFmtId="49" fontId="7" fillId="0" borderId="0" xfId="3" applyNumberFormat="1" applyFont="1" applyAlignment="1">
      <alignment horizontal="center"/>
    </xf>
    <xf numFmtId="164" fontId="6" fillId="0" borderId="0" xfId="0" applyFont="1" applyFill="1" applyAlignment="1">
      <alignment horizontal="left" vertical="center" wrapText="1"/>
    </xf>
    <xf numFmtId="164" fontId="6" fillId="0" borderId="0" xfId="0" applyFont="1" applyFill="1" applyAlignment="1">
      <alignment horizontal="left" wrapText="1"/>
    </xf>
  </cellXfs>
  <cellStyles count="5979">
    <cellStyle name=" 1" xfId="206" xr:uid="{00000000-0005-0000-0000-000000000000}"/>
    <cellStyle name=" 1 2" xfId="207" xr:uid="{00000000-0005-0000-0000-000001000000}"/>
    <cellStyle name=" 1 2 2" xfId="208" xr:uid="{00000000-0005-0000-0000-000002000000}"/>
    <cellStyle name=" 1 3" xfId="209" xr:uid="{00000000-0005-0000-0000-000003000000}"/>
    <cellStyle name=" 1 4" xfId="5846" xr:uid="{00000000-0005-0000-0000-000004000000}"/>
    <cellStyle name=" 1_WRDC" xfId="210" xr:uid="{00000000-0005-0000-0000-000005000000}"/>
    <cellStyle name=" 10" xfId="211" xr:uid="{00000000-0005-0000-0000-000006000000}"/>
    <cellStyle name=" 10 2" xfId="212" xr:uid="{00000000-0005-0000-0000-000007000000}"/>
    <cellStyle name=" 11" xfId="213" xr:uid="{00000000-0005-0000-0000-000008000000}"/>
    <cellStyle name=" 11 2" xfId="214" xr:uid="{00000000-0005-0000-0000-000009000000}"/>
    <cellStyle name=" 12" xfId="215" xr:uid="{00000000-0005-0000-0000-00000A000000}"/>
    <cellStyle name=" 12 2" xfId="216" xr:uid="{00000000-0005-0000-0000-00000B000000}"/>
    <cellStyle name=" 13" xfId="217" xr:uid="{00000000-0005-0000-0000-00000C000000}"/>
    <cellStyle name=" 13 2" xfId="218" xr:uid="{00000000-0005-0000-0000-00000D000000}"/>
    <cellStyle name=" 14" xfId="219" xr:uid="{00000000-0005-0000-0000-00000E000000}"/>
    <cellStyle name=" 14 2" xfId="220" xr:uid="{00000000-0005-0000-0000-00000F000000}"/>
    <cellStyle name=" 15" xfId="221" xr:uid="{00000000-0005-0000-0000-000010000000}"/>
    <cellStyle name=" 15 2" xfId="222" xr:uid="{00000000-0005-0000-0000-000011000000}"/>
    <cellStyle name=" 16" xfId="223" xr:uid="{00000000-0005-0000-0000-000012000000}"/>
    <cellStyle name=" 16 2" xfId="224" xr:uid="{00000000-0005-0000-0000-000013000000}"/>
    <cellStyle name=" 17" xfId="225" xr:uid="{00000000-0005-0000-0000-000014000000}"/>
    <cellStyle name=" 17 2" xfId="226" xr:uid="{00000000-0005-0000-0000-000015000000}"/>
    <cellStyle name=" 18" xfId="227" xr:uid="{00000000-0005-0000-0000-000016000000}"/>
    <cellStyle name=" 18 2" xfId="228" xr:uid="{00000000-0005-0000-0000-000017000000}"/>
    <cellStyle name=" 19" xfId="229" xr:uid="{00000000-0005-0000-0000-000018000000}"/>
    <cellStyle name=" 19 2" xfId="230" xr:uid="{00000000-0005-0000-0000-000019000000}"/>
    <cellStyle name=" 2" xfId="231" xr:uid="{00000000-0005-0000-0000-00001A000000}"/>
    <cellStyle name=" 2 2" xfId="232" xr:uid="{00000000-0005-0000-0000-00001B000000}"/>
    <cellStyle name=" 2 2 2" xfId="233" xr:uid="{00000000-0005-0000-0000-00001C000000}"/>
    <cellStyle name=" 2_WRDC" xfId="234" xr:uid="{00000000-0005-0000-0000-00001D000000}"/>
    <cellStyle name=" 20" xfId="235" xr:uid="{00000000-0005-0000-0000-00001E000000}"/>
    <cellStyle name=" 20 2" xfId="236" xr:uid="{00000000-0005-0000-0000-00001F000000}"/>
    <cellStyle name=" 21" xfId="237" xr:uid="{00000000-0005-0000-0000-000020000000}"/>
    <cellStyle name=" 21 2" xfId="238" xr:uid="{00000000-0005-0000-0000-000021000000}"/>
    <cellStyle name=" 22" xfId="239" xr:uid="{00000000-0005-0000-0000-000022000000}"/>
    <cellStyle name=" 22 2" xfId="240" xr:uid="{00000000-0005-0000-0000-000023000000}"/>
    <cellStyle name=" 23" xfId="241" xr:uid="{00000000-0005-0000-0000-000024000000}"/>
    <cellStyle name=" 23 2" xfId="242" xr:uid="{00000000-0005-0000-0000-000025000000}"/>
    <cellStyle name=" 24" xfId="243" xr:uid="{00000000-0005-0000-0000-000026000000}"/>
    <cellStyle name=" 24 2" xfId="244" xr:uid="{00000000-0005-0000-0000-000027000000}"/>
    <cellStyle name=" 25" xfId="245" xr:uid="{00000000-0005-0000-0000-000028000000}"/>
    <cellStyle name=" 25 2" xfId="246" xr:uid="{00000000-0005-0000-0000-000029000000}"/>
    <cellStyle name=" 26" xfId="247" xr:uid="{00000000-0005-0000-0000-00002A000000}"/>
    <cellStyle name=" 26 2" xfId="248" xr:uid="{00000000-0005-0000-0000-00002B000000}"/>
    <cellStyle name=" 27" xfId="249" xr:uid="{00000000-0005-0000-0000-00002C000000}"/>
    <cellStyle name=" 27 2" xfId="250" xr:uid="{00000000-0005-0000-0000-00002D000000}"/>
    <cellStyle name=" 28" xfId="251" xr:uid="{00000000-0005-0000-0000-00002E000000}"/>
    <cellStyle name=" 28 2" xfId="252" xr:uid="{00000000-0005-0000-0000-00002F000000}"/>
    <cellStyle name=" 29" xfId="253" xr:uid="{00000000-0005-0000-0000-000030000000}"/>
    <cellStyle name=" 29 2" xfId="254" xr:uid="{00000000-0005-0000-0000-000031000000}"/>
    <cellStyle name=" 3" xfId="255" xr:uid="{00000000-0005-0000-0000-000032000000}"/>
    <cellStyle name=" 3 2" xfId="256" xr:uid="{00000000-0005-0000-0000-000033000000}"/>
    <cellStyle name=" 3 2 2" xfId="257" xr:uid="{00000000-0005-0000-0000-000034000000}"/>
    <cellStyle name=" 3_WRDC" xfId="258" xr:uid="{00000000-0005-0000-0000-000035000000}"/>
    <cellStyle name=" 30" xfId="259" xr:uid="{00000000-0005-0000-0000-000036000000}"/>
    <cellStyle name=" 30 2" xfId="260" xr:uid="{00000000-0005-0000-0000-000037000000}"/>
    <cellStyle name=" 31" xfId="261" xr:uid="{00000000-0005-0000-0000-000038000000}"/>
    <cellStyle name=" 31 2" xfId="262" xr:uid="{00000000-0005-0000-0000-000039000000}"/>
    <cellStyle name=" 32" xfId="263" xr:uid="{00000000-0005-0000-0000-00003A000000}"/>
    <cellStyle name=" 32 2" xfId="264" xr:uid="{00000000-0005-0000-0000-00003B000000}"/>
    <cellStyle name=" 4" xfId="265" xr:uid="{00000000-0005-0000-0000-00003C000000}"/>
    <cellStyle name=" 4 2" xfId="266" xr:uid="{00000000-0005-0000-0000-00003D000000}"/>
    <cellStyle name=" 4 2 2" xfId="267" xr:uid="{00000000-0005-0000-0000-00003E000000}"/>
    <cellStyle name=" 4_WRDC" xfId="268" xr:uid="{00000000-0005-0000-0000-00003F000000}"/>
    <cellStyle name=" 5" xfId="269" xr:uid="{00000000-0005-0000-0000-000040000000}"/>
    <cellStyle name=" 5 2" xfId="270" xr:uid="{00000000-0005-0000-0000-000041000000}"/>
    <cellStyle name=" 6" xfId="271" xr:uid="{00000000-0005-0000-0000-000042000000}"/>
    <cellStyle name=" 6 2" xfId="272" xr:uid="{00000000-0005-0000-0000-000043000000}"/>
    <cellStyle name=" 7" xfId="273" xr:uid="{00000000-0005-0000-0000-000044000000}"/>
    <cellStyle name=" 7 2" xfId="274" xr:uid="{00000000-0005-0000-0000-000045000000}"/>
    <cellStyle name=" 8" xfId="275" xr:uid="{00000000-0005-0000-0000-000046000000}"/>
    <cellStyle name=" 8 2" xfId="276" xr:uid="{00000000-0005-0000-0000-000047000000}"/>
    <cellStyle name=" 9" xfId="277" xr:uid="{00000000-0005-0000-0000-000048000000}"/>
    <cellStyle name=" 9 2" xfId="278" xr:uid="{00000000-0005-0000-0000-000049000000}"/>
    <cellStyle name="%" xfId="4" xr:uid="{00000000-0005-0000-0000-00004A000000}"/>
    <cellStyle name="% 10" xfId="279" xr:uid="{00000000-0005-0000-0000-00004B000000}"/>
    <cellStyle name="% 10 2" xfId="280" xr:uid="{00000000-0005-0000-0000-00004C000000}"/>
    <cellStyle name="% 11" xfId="281" xr:uid="{00000000-0005-0000-0000-00004D000000}"/>
    <cellStyle name="% 11 2" xfId="282" xr:uid="{00000000-0005-0000-0000-00004E000000}"/>
    <cellStyle name="% 12" xfId="283" xr:uid="{00000000-0005-0000-0000-00004F000000}"/>
    <cellStyle name="% 12 2" xfId="284" xr:uid="{00000000-0005-0000-0000-000050000000}"/>
    <cellStyle name="% 13" xfId="285" xr:uid="{00000000-0005-0000-0000-000051000000}"/>
    <cellStyle name="% 13 2" xfId="286" xr:uid="{00000000-0005-0000-0000-000052000000}"/>
    <cellStyle name="% 14" xfId="287" xr:uid="{00000000-0005-0000-0000-000053000000}"/>
    <cellStyle name="% 14 2" xfId="288" xr:uid="{00000000-0005-0000-0000-000054000000}"/>
    <cellStyle name="% 15" xfId="289" xr:uid="{00000000-0005-0000-0000-000055000000}"/>
    <cellStyle name="% 15 2" xfId="290" xr:uid="{00000000-0005-0000-0000-000056000000}"/>
    <cellStyle name="% 16" xfId="291" xr:uid="{00000000-0005-0000-0000-000057000000}"/>
    <cellStyle name="% 16 2" xfId="292" xr:uid="{00000000-0005-0000-0000-000058000000}"/>
    <cellStyle name="% 17" xfId="293" xr:uid="{00000000-0005-0000-0000-000059000000}"/>
    <cellStyle name="% 17 2" xfId="294" xr:uid="{00000000-0005-0000-0000-00005A000000}"/>
    <cellStyle name="% 18" xfId="295" xr:uid="{00000000-0005-0000-0000-00005B000000}"/>
    <cellStyle name="% 18 2" xfId="296" xr:uid="{00000000-0005-0000-0000-00005C000000}"/>
    <cellStyle name="% 19" xfId="297" xr:uid="{00000000-0005-0000-0000-00005D000000}"/>
    <cellStyle name="% 19 2" xfId="298" xr:uid="{00000000-0005-0000-0000-00005E000000}"/>
    <cellStyle name="% 2" xfId="299" xr:uid="{00000000-0005-0000-0000-00005F000000}"/>
    <cellStyle name="% 2 2" xfId="300" xr:uid="{00000000-0005-0000-0000-000060000000}"/>
    <cellStyle name="% 2 2 2" xfId="301" xr:uid="{00000000-0005-0000-0000-000061000000}"/>
    <cellStyle name="% 2 3" xfId="302" xr:uid="{00000000-0005-0000-0000-000062000000}"/>
    <cellStyle name="% 2 3 2" xfId="303" xr:uid="{00000000-0005-0000-0000-000063000000}"/>
    <cellStyle name="% 2 4" xfId="304" xr:uid="{00000000-0005-0000-0000-000064000000}"/>
    <cellStyle name="% 2 4 2" xfId="305" xr:uid="{00000000-0005-0000-0000-000065000000}"/>
    <cellStyle name="% 2 5" xfId="306" xr:uid="{00000000-0005-0000-0000-000066000000}"/>
    <cellStyle name="% 2 5 2" xfId="307" xr:uid="{00000000-0005-0000-0000-000067000000}"/>
    <cellStyle name="% 2 6" xfId="308" xr:uid="{00000000-0005-0000-0000-000068000000}"/>
    <cellStyle name="% 2_9_and_3_Actual_and_Forecast_Model_2010_MH" xfId="309" xr:uid="{00000000-0005-0000-0000-000069000000}"/>
    <cellStyle name="% 20" xfId="310" xr:uid="{00000000-0005-0000-0000-00006A000000}"/>
    <cellStyle name="% 20 2" xfId="311" xr:uid="{00000000-0005-0000-0000-00006B000000}"/>
    <cellStyle name="% 21" xfId="312" xr:uid="{00000000-0005-0000-0000-00006C000000}"/>
    <cellStyle name="% 21 2" xfId="313" xr:uid="{00000000-0005-0000-0000-00006D000000}"/>
    <cellStyle name="% 22" xfId="314" xr:uid="{00000000-0005-0000-0000-00006E000000}"/>
    <cellStyle name="% 23" xfId="315" xr:uid="{00000000-0005-0000-0000-00006F000000}"/>
    <cellStyle name="% 24" xfId="316" xr:uid="{00000000-0005-0000-0000-000070000000}"/>
    <cellStyle name="% 25" xfId="317" xr:uid="{00000000-0005-0000-0000-000071000000}"/>
    <cellStyle name="% 26" xfId="318" xr:uid="{00000000-0005-0000-0000-000072000000}"/>
    <cellStyle name="% 27" xfId="319" xr:uid="{00000000-0005-0000-0000-000073000000}"/>
    <cellStyle name="% 3" xfId="320" xr:uid="{00000000-0005-0000-0000-000074000000}"/>
    <cellStyle name="% 3 2" xfId="321" xr:uid="{00000000-0005-0000-0000-000075000000}"/>
    <cellStyle name="% 3 2 2" xfId="322" xr:uid="{00000000-0005-0000-0000-000076000000}"/>
    <cellStyle name="% 3 3" xfId="323" xr:uid="{00000000-0005-0000-0000-000077000000}"/>
    <cellStyle name="% 3 3 2" xfId="324" xr:uid="{00000000-0005-0000-0000-000078000000}"/>
    <cellStyle name="% 3 4" xfId="325" xr:uid="{00000000-0005-0000-0000-000079000000}"/>
    <cellStyle name="% 3 4 2" xfId="326" xr:uid="{00000000-0005-0000-0000-00007A000000}"/>
    <cellStyle name="% 3 5" xfId="327" xr:uid="{00000000-0005-0000-0000-00007B000000}"/>
    <cellStyle name="% 3 5 2" xfId="328" xr:uid="{00000000-0005-0000-0000-00007C000000}"/>
    <cellStyle name="% 3 6" xfId="329" xr:uid="{00000000-0005-0000-0000-00007D000000}"/>
    <cellStyle name="% 4" xfId="330" xr:uid="{00000000-0005-0000-0000-00007E000000}"/>
    <cellStyle name="% 4 2" xfId="331" xr:uid="{00000000-0005-0000-0000-00007F000000}"/>
    <cellStyle name="% 5" xfId="332" xr:uid="{00000000-0005-0000-0000-000080000000}"/>
    <cellStyle name="% 5 2" xfId="333" xr:uid="{00000000-0005-0000-0000-000081000000}"/>
    <cellStyle name="% 6" xfId="334" xr:uid="{00000000-0005-0000-0000-000082000000}"/>
    <cellStyle name="% 6 2" xfId="335" xr:uid="{00000000-0005-0000-0000-000083000000}"/>
    <cellStyle name="% 7" xfId="336" xr:uid="{00000000-0005-0000-0000-000084000000}"/>
    <cellStyle name="% 7 2" xfId="337" xr:uid="{00000000-0005-0000-0000-000085000000}"/>
    <cellStyle name="% 8" xfId="338" xr:uid="{00000000-0005-0000-0000-000086000000}"/>
    <cellStyle name="% 8 2" xfId="339" xr:uid="{00000000-0005-0000-0000-000087000000}"/>
    <cellStyle name="% 9" xfId="340" xr:uid="{00000000-0005-0000-0000-000088000000}"/>
    <cellStyle name="% 9 2" xfId="341" xr:uid="{00000000-0005-0000-0000-000089000000}"/>
    <cellStyle name="%__Prod Cost Modeling_COE_2011-5-31" xfId="342" xr:uid="{00000000-0005-0000-0000-00008A000000}"/>
    <cellStyle name="%__Prod Cost Modeling_COE_2011-5-31 2" xfId="343" xr:uid="{00000000-0005-0000-0000-00008B000000}"/>
    <cellStyle name="%_2010 Rating Agency Plan 04 26 10" xfId="344" xr:uid="{00000000-0005-0000-0000-00008C000000}"/>
    <cellStyle name="%_2010 Rating Agency Plan 04 26 10 2" xfId="345" xr:uid="{00000000-0005-0000-0000-00008D000000}"/>
    <cellStyle name="%_2011 Strat - 4711-Safety" xfId="346" xr:uid="{00000000-0005-0000-0000-00008E000000}"/>
    <cellStyle name="%_2011 Strat - 4711-Safety 2" xfId="347" xr:uid="{00000000-0005-0000-0000-00008F000000}"/>
    <cellStyle name="%_2011 Strat - 4711-Safety_DATA" xfId="348" xr:uid="{00000000-0005-0000-0000-000090000000}"/>
    <cellStyle name="%_2011 Strat - 4711-Safety_DATA 2" xfId="349" xr:uid="{00000000-0005-0000-0000-000091000000}"/>
    <cellStyle name="%_2011 Strat - 4711-Safety_DATA CAPX" xfId="350" xr:uid="{00000000-0005-0000-0000-000092000000}"/>
    <cellStyle name="%_2011 Strat - 4711-Safety_DATA CAPX 2" xfId="351" xr:uid="{00000000-0005-0000-0000-000093000000}"/>
    <cellStyle name="%_9_and_3_Actual_and_Forecast_Model_2010_MH" xfId="352" xr:uid="{00000000-0005-0000-0000-000094000000}"/>
    <cellStyle name="%_9_and_3_Actual_and_Forecast_Model_2010_MH 2" xfId="353" xr:uid="{00000000-0005-0000-0000-000095000000}"/>
    <cellStyle name="%_ACCTG Revenue Summary" xfId="354" xr:uid="{00000000-0005-0000-0000-000096000000}"/>
    <cellStyle name="%_ACCTG Revenue Summary 2" xfId="355" xr:uid="{00000000-0005-0000-0000-000097000000}"/>
    <cellStyle name="%_Adjustments" xfId="356" xr:uid="{00000000-0005-0000-0000-000098000000}"/>
    <cellStyle name="%_Adjustments 2" xfId="357" xr:uid="{00000000-0005-0000-0000-000099000000}"/>
    <cellStyle name="%_AR-AP" xfId="358" xr:uid="{00000000-0005-0000-0000-00009A000000}"/>
    <cellStyle name="%_AR-AP 2" xfId="359" xr:uid="{00000000-0005-0000-0000-00009B000000}"/>
    <cellStyle name="%_ARAP Balance" xfId="360" xr:uid="{00000000-0005-0000-0000-00009C000000}"/>
    <cellStyle name="%_ARAP Balance " xfId="361" xr:uid="{00000000-0005-0000-0000-00009D000000}"/>
    <cellStyle name="%_ARAP Balance  2" xfId="362" xr:uid="{00000000-0005-0000-0000-00009E000000}"/>
    <cellStyle name="%_ARAP Balance 2" xfId="363" xr:uid="{00000000-0005-0000-0000-00009F000000}"/>
    <cellStyle name="%_ARAP Summary" xfId="364" xr:uid="{00000000-0005-0000-0000-0000A0000000}"/>
    <cellStyle name="%_ARAP Summary 2" xfId="365" xr:uid="{00000000-0005-0000-0000-0000A1000000}"/>
    <cellStyle name="%_ARAP Summary_1" xfId="366" xr:uid="{00000000-0005-0000-0000-0000A2000000}"/>
    <cellStyle name="%_ARAP Summary_1 2" xfId="367" xr:uid="{00000000-0005-0000-0000-0000A3000000}"/>
    <cellStyle name="%_BHP Detail" xfId="368" xr:uid="{00000000-0005-0000-0000-0000A4000000}"/>
    <cellStyle name="%_BHP Detail 2" xfId="369" xr:uid="{00000000-0005-0000-0000-0000A5000000}"/>
    <cellStyle name="%_BHSC ALLOCATIONS May 28 2010" xfId="370" xr:uid="{00000000-0005-0000-0000-0000A6000000}"/>
    <cellStyle name="%_BHSC ALLOCATIONS May 28 2010 2" xfId="371" xr:uid="{00000000-0005-0000-0000-0000A7000000}"/>
    <cellStyle name="%_BHSC Cost Center reports - 2010" xfId="372" xr:uid="{00000000-0005-0000-0000-0000A8000000}"/>
    <cellStyle name="%_BHSC Cost Center reports - 2010 2" xfId="373" xr:uid="{00000000-0005-0000-0000-0000A9000000}"/>
    <cellStyle name="%_BHSC Cost Center reports - 2010_DATA" xfId="374" xr:uid="{00000000-0005-0000-0000-0000AA000000}"/>
    <cellStyle name="%_BHSC Cost Center reports - 2010_DATA 2" xfId="375" xr:uid="{00000000-0005-0000-0000-0000AB000000}"/>
    <cellStyle name="%_BHSC Cost Center reports - 2010_DATA CAPX" xfId="376" xr:uid="{00000000-0005-0000-0000-0000AC000000}"/>
    <cellStyle name="%_BHSC Cost Center reports - 2010_DATA CAPX 2" xfId="377" xr:uid="{00000000-0005-0000-0000-0000AD000000}"/>
    <cellStyle name="%_BHUHC 2010 Budget - Cap Ex Summary" xfId="378" xr:uid="{00000000-0005-0000-0000-0000AE000000}"/>
    <cellStyle name="%_BHUHC 2010 Budget - Cap Ex Summary 2" xfId="379" xr:uid="{00000000-0005-0000-0000-0000AF000000}"/>
    <cellStyle name="%_BHUHC MayOutlook Version II 05.27.2010" xfId="380" xr:uid="{00000000-0005-0000-0000-0000B0000000}"/>
    <cellStyle name="%_BHUHC MayOutlook Version II 05.27.2010 2" xfId="381" xr:uid="{00000000-0005-0000-0000-0000B1000000}"/>
    <cellStyle name="%_Capital by Summary" xfId="382" xr:uid="{00000000-0005-0000-0000-0000B2000000}"/>
    <cellStyle name="%_CLFP Capital Budget 2012-2016" xfId="383" xr:uid="{00000000-0005-0000-0000-0000B3000000}"/>
    <cellStyle name="%_CLFP Capital Budget 2012-2016 10 11 2012" xfId="384" xr:uid="{00000000-0005-0000-0000-0000B4000000}"/>
    <cellStyle name="%_CO Prop Tax Est Updated for Rate Case - March 2011" xfId="385" xr:uid="{00000000-0005-0000-0000-0000B5000000}"/>
    <cellStyle name="%_Coal Inventory" xfId="386" xr:uid="{00000000-0005-0000-0000-0000B6000000}"/>
    <cellStyle name="%_Coal Inventory 2" xfId="387" xr:uid="{00000000-0005-0000-0000-0000B7000000}"/>
    <cellStyle name="%_Colo Elec" xfId="388" xr:uid="{00000000-0005-0000-0000-0000B8000000}"/>
    <cellStyle name="%_Colo Elec 2" xfId="389" xr:uid="{00000000-0005-0000-0000-0000B9000000}"/>
    <cellStyle name="%_Colo Gas" xfId="390" xr:uid="{00000000-0005-0000-0000-0000BA000000}"/>
    <cellStyle name="%_Colo Gas 2" xfId="391" xr:uid="{00000000-0005-0000-0000-0000BB000000}"/>
    <cellStyle name="%_Colo IPP" xfId="392" xr:uid="{00000000-0005-0000-0000-0000BC000000}"/>
    <cellStyle name="%_Colo IPP 2" xfId="393" xr:uid="{00000000-0005-0000-0000-0000BD000000}"/>
    <cellStyle name="%_CURRENT YEAR 2009 $-BY CC" xfId="394" xr:uid="{00000000-0005-0000-0000-0000BE000000}"/>
    <cellStyle name="%_CURRENT YEAR 2009 $-BY CC 2" xfId="395" xr:uid="{00000000-0005-0000-0000-0000BF000000}"/>
    <cellStyle name="%_DATA" xfId="396" xr:uid="{00000000-0005-0000-0000-0000C0000000}"/>
    <cellStyle name="%_DATA 2" xfId="397" xr:uid="{00000000-0005-0000-0000-0000C1000000}"/>
    <cellStyle name="%_Deal Summary" xfId="398" xr:uid="{00000000-0005-0000-0000-0000C2000000}"/>
    <cellStyle name="%_Deal Summary 2" xfId="399" xr:uid="{00000000-0005-0000-0000-0000C3000000}"/>
    <cellStyle name="%_Deal Summary_1" xfId="400" xr:uid="{00000000-0005-0000-0000-0000C4000000}"/>
    <cellStyle name="%_Deal Summary_1 2" xfId="401" xr:uid="{00000000-0005-0000-0000-0000C5000000}"/>
    <cellStyle name="%_Deal Summary_ACCTG Revenue Summary" xfId="402" xr:uid="{00000000-0005-0000-0000-0000C6000000}"/>
    <cellStyle name="%_Deal Summary_ACCTG Revenue Summary 2" xfId="403" xr:uid="{00000000-0005-0000-0000-0000C7000000}"/>
    <cellStyle name="%_Deal Summary_Acctg Revenue Summary_1" xfId="404" xr:uid="{00000000-0005-0000-0000-0000C8000000}"/>
    <cellStyle name="%_Deal Summary_Acctg Revenue Summary_1 2" xfId="405" xr:uid="{00000000-0005-0000-0000-0000C9000000}"/>
    <cellStyle name="%_Deal Summary_Export RTI 04-2011 Actuals" xfId="406" xr:uid="{00000000-0005-0000-0000-0000CA000000}"/>
    <cellStyle name="%_Deal Summary_Export RTI 04-2011 Actuals 2" xfId="407" xr:uid="{00000000-0005-0000-0000-0000CB000000}"/>
    <cellStyle name="%_Deal Summary_Export RTI Transactions" xfId="408" xr:uid="{00000000-0005-0000-0000-0000CC000000}"/>
    <cellStyle name="%_Deal Summary_Export RTI Transactions 2" xfId="409" xr:uid="{00000000-0005-0000-0000-0000CD000000}"/>
    <cellStyle name="%_Deal Summary_Export RTI Transactions_Acctg Revenue Summary" xfId="410" xr:uid="{00000000-0005-0000-0000-0000CE000000}"/>
    <cellStyle name="%_Deal Summary_Export RTI Transactions_Acctg Revenue Summary 2" xfId="411" xr:uid="{00000000-0005-0000-0000-0000CF000000}"/>
    <cellStyle name="%_Deal Summary_Export RTI Transactions_Export RTI Accrual" xfId="412" xr:uid="{00000000-0005-0000-0000-0000D0000000}"/>
    <cellStyle name="%_Deal Summary_Export RTI Transactions_Export RTI Accrual 2" xfId="413" xr:uid="{00000000-0005-0000-0000-0000D1000000}"/>
    <cellStyle name="%_Deal Summary_Export RTI Transactions_Ivel Plant Accrual" xfId="414" xr:uid="{00000000-0005-0000-0000-0000D2000000}"/>
    <cellStyle name="%_Deal Summary_Export RTI Transactions_Ivel Plant Accrual 2" xfId="415" xr:uid="{00000000-0005-0000-0000-0000D3000000}"/>
    <cellStyle name="%_Deal Summary_Export RTI Transactions_Utah Positions Accrual" xfId="416" xr:uid="{00000000-0005-0000-0000-0000D4000000}"/>
    <cellStyle name="%_Deal Summary_Export RTI Transactions_Utah Positions Accrual 2" xfId="417" xr:uid="{00000000-0005-0000-0000-0000D5000000}"/>
    <cellStyle name="%_Deal Summary_Ivel Plant 04-2011 Actuals" xfId="418" xr:uid="{00000000-0005-0000-0000-0000D6000000}"/>
    <cellStyle name="%_Deal Summary_Ivel Plant 04-2011 Actuals 2" xfId="419" xr:uid="{00000000-0005-0000-0000-0000D7000000}"/>
    <cellStyle name="%_Deal Summary_REVISED" xfId="420" xr:uid="{00000000-0005-0000-0000-0000D8000000}"/>
    <cellStyle name="%_Deal Summary_REVISED 2" xfId="421" xr:uid="{00000000-0005-0000-0000-0000D9000000}"/>
    <cellStyle name="%_Deal Summary_Sheet1" xfId="422" xr:uid="{00000000-0005-0000-0000-0000DA000000}"/>
    <cellStyle name="%_Deal Summary_Sheet1 2" xfId="423" xr:uid="{00000000-0005-0000-0000-0000DB000000}"/>
    <cellStyle name="%_Deal Summary_Utah Positions" xfId="424" xr:uid="{00000000-0005-0000-0000-0000DC000000}"/>
    <cellStyle name="%_Deal Summary_Utah Positions 04-2011 Actuals" xfId="425" xr:uid="{00000000-0005-0000-0000-0000DD000000}"/>
    <cellStyle name="%_Deal Summary_Utah Positions 04-2011 Actuals 2" xfId="426" xr:uid="{00000000-0005-0000-0000-0000DE000000}"/>
    <cellStyle name="%_Deal Summary_Utah Positions 2" xfId="427" xr:uid="{00000000-0005-0000-0000-0000DF000000}"/>
    <cellStyle name="%_Delivered Actual" xfId="428" xr:uid="{00000000-0005-0000-0000-0000E0000000}"/>
    <cellStyle name="%_Delivered Actual 2" xfId="429" xr:uid="{00000000-0005-0000-0000-0000E1000000}"/>
    <cellStyle name="%_Export RTI 02-2011 Actuals" xfId="430" xr:uid="{00000000-0005-0000-0000-0000E2000000}"/>
    <cellStyle name="%_Export RTI 02-2011 Actuals 2" xfId="431" xr:uid="{00000000-0005-0000-0000-0000E3000000}"/>
    <cellStyle name="%_Export RTI 03-2011" xfId="432" xr:uid="{00000000-0005-0000-0000-0000E4000000}"/>
    <cellStyle name="%_Export RTI 03-2011 2" xfId="433" xr:uid="{00000000-0005-0000-0000-0000E5000000}"/>
    <cellStyle name="%_Export RTI 03-2011 Actuals" xfId="434" xr:uid="{00000000-0005-0000-0000-0000E6000000}"/>
    <cellStyle name="%_Export RTI 03-2011 Actuals 2" xfId="435" xr:uid="{00000000-0005-0000-0000-0000E7000000}"/>
    <cellStyle name="%_Export RTI 04-2011 Actuals" xfId="436" xr:uid="{00000000-0005-0000-0000-0000E8000000}"/>
    <cellStyle name="%_Export RTI 04-2011 Actuals 2" xfId="437" xr:uid="{00000000-0005-0000-0000-0000E9000000}"/>
    <cellStyle name="%_Export RTI Accrual" xfId="438" xr:uid="{00000000-0005-0000-0000-0000EA000000}"/>
    <cellStyle name="%_Export RTI Accrual 2" xfId="439" xr:uid="{00000000-0005-0000-0000-0000EB000000}"/>
    <cellStyle name="%_Export RTI Transactions" xfId="440" xr:uid="{00000000-0005-0000-0000-0000EC000000}"/>
    <cellStyle name="%_Export RTI Transactions 2" xfId="441" xr:uid="{00000000-0005-0000-0000-0000ED000000}"/>
    <cellStyle name="%_Export RTI Transactions_1" xfId="442" xr:uid="{00000000-0005-0000-0000-0000EE000000}"/>
    <cellStyle name="%_Export RTI Transactions_1 2" xfId="443" xr:uid="{00000000-0005-0000-0000-0000EF000000}"/>
    <cellStyle name="%_GM" xfId="444" xr:uid="{00000000-0005-0000-0000-0000F0000000}"/>
    <cellStyle name="%_GM 2" xfId="445" xr:uid="{00000000-0005-0000-0000-0000F1000000}"/>
    <cellStyle name="%_Instructions" xfId="446" xr:uid="{00000000-0005-0000-0000-0000F2000000}"/>
    <cellStyle name="%_Instructions_DATA CAPX" xfId="447" xr:uid="{00000000-0005-0000-0000-0000F3000000}"/>
    <cellStyle name="%_IS" xfId="448" xr:uid="{00000000-0005-0000-0000-0000F4000000}"/>
    <cellStyle name="%_IS 2" xfId="449" xr:uid="{00000000-0005-0000-0000-0000F5000000}"/>
    <cellStyle name="%_IS 3" xfId="450" xr:uid="{00000000-0005-0000-0000-0000F6000000}"/>
    <cellStyle name="%_IS_9_and_3_Actual_and_Forecast_Model_2010_MH" xfId="451" xr:uid="{00000000-0005-0000-0000-0000F7000000}"/>
    <cellStyle name="%_IS_9_and_3_Actual_and_Forecast_Model_2010_MH 2" xfId="452" xr:uid="{00000000-0005-0000-0000-0000F8000000}"/>
    <cellStyle name="%_Other Income_Expense" xfId="453" xr:uid="{00000000-0005-0000-0000-0000F9000000}"/>
    <cellStyle name="%_Other Income_Expense_CLFP Capital Budget 2012-2016" xfId="454" xr:uid="{00000000-0005-0000-0000-0000FA000000}"/>
    <cellStyle name="%_OUT YEARS" xfId="455" xr:uid="{00000000-0005-0000-0000-0000FB000000}"/>
    <cellStyle name="%_OUT YEARS_DATA CAPX" xfId="456" xr:uid="{00000000-0005-0000-0000-0000FC000000}"/>
    <cellStyle name="%_Revenue and COGS" xfId="457" xr:uid="{00000000-0005-0000-0000-0000FD000000}"/>
    <cellStyle name="%_Revenue and COGS_CLFP Capital Budget 2012-2016" xfId="458" xr:uid="{00000000-0005-0000-0000-0000FE000000}"/>
    <cellStyle name="%_Sched L-2" xfId="459" xr:uid="{00000000-0005-0000-0000-0000FF000000}"/>
    <cellStyle name="%_Stmt H" xfId="460" xr:uid="{00000000-0005-0000-0000-000000010000}"/>
    <cellStyle name="%_SUMMARY" xfId="461" xr:uid="{00000000-0005-0000-0000-000001010000}"/>
    <cellStyle name="%_Summary IS" xfId="462" xr:uid="{00000000-0005-0000-0000-000002010000}"/>
    <cellStyle name="%_Summary IS_CLFP Capital Budget 2012-2016" xfId="463" xr:uid="{00000000-0005-0000-0000-000003010000}"/>
    <cellStyle name="%_SUMMARY_DATA" xfId="464" xr:uid="{00000000-0005-0000-0000-000004010000}"/>
    <cellStyle name="%_SUMMARY_DATA CAPX" xfId="465" xr:uid="{00000000-0005-0000-0000-000005010000}"/>
    <cellStyle name="%_WRDC" xfId="466" xr:uid="{00000000-0005-0000-0000-000006010000}"/>
    <cellStyle name="%_WRDC 2" xfId="467" xr:uid="{00000000-0005-0000-0000-000007010000}"/>
    <cellStyle name=";;;" xfId="468" xr:uid="{00000000-0005-0000-0000-000008010000}"/>
    <cellStyle name=";;; 2" xfId="469" xr:uid="{00000000-0005-0000-0000-000009010000}"/>
    <cellStyle name="\" xfId="470" xr:uid="{00000000-0005-0000-0000-00000A010000}"/>
    <cellStyle name="\ 2" xfId="471" xr:uid="{00000000-0005-0000-0000-00000B010000}"/>
    <cellStyle name="\_bluebirdacdil13" xfId="472" xr:uid="{00000000-0005-0000-0000-00000C010000}"/>
    <cellStyle name="\_bluebirdacdil13 2" xfId="473" xr:uid="{00000000-0005-0000-0000-00000D010000}"/>
    <cellStyle name="\_data" xfId="474" xr:uid="{00000000-0005-0000-0000-00000E010000}"/>
    <cellStyle name="\_ecomps7w" xfId="475" xr:uid="{00000000-0005-0000-0000-00000F010000}"/>
    <cellStyle name="\_ecomps7w 2" xfId="476" xr:uid="{00000000-0005-0000-0000-000010010000}"/>
    <cellStyle name="\_equitycomps8" xfId="477" xr:uid="{00000000-0005-0000-0000-000011010000}"/>
    <cellStyle name="\_equitycomps9" xfId="478" xr:uid="{00000000-0005-0000-0000-000012010000}"/>
    <cellStyle name="\_houston Isabel" xfId="479" xr:uid="{00000000-0005-0000-0000-000013010000}"/>
    <cellStyle name="\_hybrid2" xfId="480" xr:uid="{00000000-0005-0000-0000-000014010000}"/>
    <cellStyle name="\_ITXCcomps" xfId="481" xr:uid="{00000000-0005-0000-0000-000015010000}"/>
    <cellStyle name="\_newcomps16" xfId="482" xr:uid="{00000000-0005-0000-0000-000016010000}"/>
    <cellStyle name="\_ravenpitch3" xfId="483" xr:uid="{00000000-0005-0000-0000-000017010000}"/>
    <cellStyle name="\_ravenpitch3 2" xfId="484" xr:uid="{00000000-0005-0000-0000-000018010000}"/>
    <cellStyle name="\_ravenpitch32" xfId="485" xr:uid="{00000000-0005-0000-0000-000019010000}"/>
    <cellStyle name="\_ravenpitch32 2" xfId="486" xr:uid="{00000000-0005-0000-0000-00001A010000}"/>
    <cellStyle name="_033103 13 week CF1" xfId="5" xr:uid="{00000000-0005-0000-0000-00001B010000}"/>
    <cellStyle name="_033103 13 week CF1 2" xfId="487" xr:uid="{00000000-0005-0000-0000-00001C010000}"/>
    <cellStyle name="_033103 13 week CF1 3" xfId="5883" xr:uid="{00000000-0005-0000-0000-00001D010000}"/>
    <cellStyle name="_1_Revenue_RevRqmts_05.29.2010" xfId="488" xr:uid="{00000000-0005-0000-0000-00001E010000}"/>
    <cellStyle name="_1_Revenue_RevRqmts_05.29.2010 2" xfId="489" xr:uid="{00000000-0005-0000-0000-00001F010000}"/>
    <cellStyle name="_181000-189000" xfId="6" xr:uid="{00000000-0005-0000-0000-000020010000}"/>
    <cellStyle name="_181000-189000 2" xfId="490" xr:uid="{00000000-0005-0000-0000-000021010000}"/>
    <cellStyle name="_181000-189000 3" xfId="5884" xr:uid="{00000000-0005-0000-0000-000022010000}"/>
    <cellStyle name="_2002  What- No Cap X Morgan" xfId="7" xr:uid="{00000000-0005-0000-0000-000023010000}"/>
    <cellStyle name="_2002  What- No Cap X Morgan 2" xfId="491" xr:uid="{00000000-0005-0000-0000-000024010000}"/>
    <cellStyle name="_2002  What- No Cap X Morgan 3" xfId="5885" xr:uid="{00000000-0005-0000-0000-000025010000}"/>
    <cellStyle name="_2009-2013 Strategic Plan 7 15 08 Final" xfId="492" xr:uid="{00000000-0005-0000-0000-000026010000}"/>
    <cellStyle name="_2009-2013 Strategic Plan 7 15 08 Final (2)" xfId="493" xr:uid="{00000000-0005-0000-0000-000027010000}"/>
    <cellStyle name="_2009-2013 Strategic Plan 7 15 08 Final (2) 2" xfId="494" xr:uid="{00000000-0005-0000-0000-000028010000}"/>
    <cellStyle name="_2009-2013 Strategic Plan 7 15 08 Final 10" xfId="495" xr:uid="{00000000-0005-0000-0000-000029010000}"/>
    <cellStyle name="_2009-2013 Strategic Plan 7 15 08 Final 11" xfId="496" xr:uid="{00000000-0005-0000-0000-00002A010000}"/>
    <cellStyle name="_2009-2013 Strategic Plan 7 15 08 Final 12" xfId="497" xr:uid="{00000000-0005-0000-0000-00002B010000}"/>
    <cellStyle name="_2009-2013 Strategic Plan 7 15 08 Final 13" xfId="498" xr:uid="{00000000-0005-0000-0000-00002C010000}"/>
    <cellStyle name="_2009-2013 Strategic Plan 7 15 08 Final 14" xfId="499" xr:uid="{00000000-0005-0000-0000-00002D010000}"/>
    <cellStyle name="_2009-2013 Strategic Plan 7 15 08 Final 15" xfId="500" xr:uid="{00000000-0005-0000-0000-00002E010000}"/>
    <cellStyle name="_2009-2013 Strategic Plan 7 15 08 Final 16" xfId="501" xr:uid="{00000000-0005-0000-0000-00002F010000}"/>
    <cellStyle name="_2009-2013 Strategic Plan 7 15 08 Final 17" xfId="502" xr:uid="{00000000-0005-0000-0000-000030010000}"/>
    <cellStyle name="_2009-2013 Strategic Plan 7 15 08 Final 18" xfId="503" xr:uid="{00000000-0005-0000-0000-000031010000}"/>
    <cellStyle name="_2009-2013 Strategic Plan 7 15 08 Final 19" xfId="504" xr:uid="{00000000-0005-0000-0000-000032010000}"/>
    <cellStyle name="_2009-2013 Strategic Plan 7 15 08 Final 2" xfId="505" xr:uid="{00000000-0005-0000-0000-000033010000}"/>
    <cellStyle name="_2009-2013 Strategic Plan 7 15 08 Final 20" xfId="506" xr:uid="{00000000-0005-0000-0000-000034010000}"/>
    <cellStyle name="_2009-2013 Strategic Plan 7 15 08 Final 21" xfId="507" xr:uid="{00000000-0005-0000-0000-000035010000}"/>
    <cellStyle name="_2009-2013 Strategic Plan 7 15 08 Final 3" xfId="508" xr:uid="{00000000-0005-0000-0000-000036010000}"/>
    <cellStyle name="_2009-2013 Strategic Plan 7 15 08 Final 4" xfId="509" xr:uid="{00000000-0005-0000-0000-000037010000}"/>
    <cellStyle name="_2009-2013 Strategic Plan 7 15 08 Final 5" xfId="510" xr:uid="{00000000-0005-0000-0000-000038010000}"/>
    <cellStyle name="_2009-2013 Strategic Plan 7 15 08 Final 6" xfId="511" xr:uid="{00000000-0005-0000-0000-000039010000}"/>
    <cellStyle name="_2009-2013 Strategic Plan 7 15 08 Final 7" xfId="512" xr:uid="{00000000-0005-0000-0000-00003A010000}"/>
    <cellStyle name="_2009-2013 Strategic Plan 7 15 08 Final 8" xfId="513" xr:uid="{00000000-0005-0000-0000-00003B010000}"/>
    <cellStyle name="_2009-2013 Strategic Plan 7 15 08 Final 9" xfId="514" xr:uid="{00000000-0005-0000-0000-00003C010000}"/>
    <cellStyle name="_2010 Budget -- Net Plant Work_NE 09222009" xfId="515" xr:uid="{00000000-0005-0000-0000-00003D010000}"/>
    <cellStyle name="_2010 Budget -- Net Plant Work_NE 09222009 2" xfId="516" xr:uid="{00000000-0005-0000-0000-00003E010000}"/>
    <cellStyle name="_2010 Budget OM Summary for Pella 20100112 For 4th Qtr" xfId="517" xr:uid="{00000000-0005-0000-0000-00003F010000}"/>
    <cellStyle name="_2010 Budget OM Summary for Pella 20100112 For 4th Qtr 2" xfId="518" xr:uid="{00000000-0005-0000-0000-000040010000}"/>
    <cellStyle name="_2010 BUDGET Presentation 09172009" xfId="519" xr:uid="{00000000-0005-0000-0000-000041010000}"/>
    <cellStyle name="_2010 BUDGET Presentation 09172009 2" xfId="520" xr:uid="{00000000-0005-0000-0000-000042010000}"/>
    <cellStyle name="_2011 Budget Bridge 9 1 10" xfId="521" xr:uid="{00000000-0005-0000-0000-000043010000}"/>
    <cellStyle name="_2011 Budget Bridge 9 1 10 2" xfId="522" xr:uid="{00000000-0005-0000-0000-000044010000}"/>
    <cellStyle name="_Additional Rate Base" xfId="523" xr:uid="{00000000-0005-0000-0000-000045010000}"/>
    <cellStyle name="_Additional Rate Base 2" xfId="524" xr:uid="{00000000-0005-0000-0000-000046010000}"/>
    <cellStyle name="_Baseline Rollforward Support 050817" xfId="8" xr:uid="{00000000-0005-0000-0000-000047010000}"/>
    <cellStyle name="_Baseline Rollforward Support 050817 2" xfId="525" xr:uid="{00000000-0005-0000-0000-000048010000}"/>
    <cellStyle name="_Baseline Rollforward Support 050817 3" xfId="5886" xr:uid="{00000000-0005-0000-0000-000049010000}"/>
    <cellStyle name="_BHCE Rate Case 2012 (2)" xfId="526" xr:uid="{00000000-0005-0000-0000-00004A010000}"/>
    <cellStyle name="_BHCE Rate Case 2012 rev2" xfId="527" xr:uid="{00000000-0005-0000-0000-00004B010000}"/>
    <cellStyle name="_BHIAG.2010.03.Mar.BOYForecast" xfId="528" xr:uid="{00000000-0005-0000-0000-00004C010000}"/>
    <cellStyle name="_BHIAG.2010.03.Mar.BOYForecast 2" xfId="529" xr:uid="{00000000-0005-0000-0000-00004D010000}"/>
    <cellStyle name="_BHIAG.2010.08.Aug.NewEXEC" xfId="530" xr:uid="{00000000-0005-0000-0000-00004E010000}"/>
    <cellStyle name="_BHIAG.2010.08.Aug.NewEXEC 2" xfId="531" xr:uid="{00000000-0005-0000-0000-00004F010000}"/>
    <cellStyle name="_BHNEG.RegMargins&amp;Stats.2010" xfId="532" xr:uid="{00000000-0005-0000-0000-000050010000}"/>
    <cellStyle name="_BHNEG.RegMargins&amp;Stats.2010 2" xfId="533" xr:uid="{00000000-0005-0000-0000-000051010000}"/>
    <cellStyle name="_BHUH Allocated Costs - March 11, 2011" xfId="534" xr:uid="{00000000-0005-0000-0000-000052010000}"/>
    <cellStyle name="_BHUH Intercompany " xfId="535" xr:uid="{00000000-0005-0000-0000-000053010000}"/>
    <cellStyle name="_Book2" xfId="536" xr:uid="{00000000-0005-0000-0000-000054010000}"/>
    <cellStyle name="_Book2 2" xfId="537" xr:uid="{00000000-0005-0000-0000-000055010000}"/>
    <cellStyle name="_Cabernet Valuation Backup" xfId="538" xr:uid="{00000000-0005-0000-0000-000056010000}"/>
    <cellStyle name="_Cabernet Valuation Backup 2" xfId="539" xr:uid="{00000000-0005-0000-0000-000057010000}"/>
    <cellStyle name="_Cabernet Valuation Backup 3" xfId="540" xr:uid="{00000000-0005-0000-0000-000058010000}"/>
    <cellStyle name="_Cabernet Valuation Backup 4" xfId="541" xr:uid="{00000000-0005-0000-0000-000059010000}"/>
    <cellStyle name="_Copy of Combined BHSC - BHUH 2012 Costs Draft 1 - 021811 WITH bhsc COSTS" xfId="542" xr:uid="{00000000-0005-0000-0000-00005A010000}"/>
    <cellStyle name="_CSFB MergerCon D-CMS 5 18 02" xfId="543" xr:uid="{00000000-0005-0000-0000-00005B010000}"/>
    <cellStyle name="_CSFB MergerCon D-CMS 5 18 02 2" xfId="544" xr:uid="{00000000-0005-0000-0000-00005C010000}"/>
    <cellStyle name="_CSFB MergerCon D-CMS 5 18 02 3" xfId="545" xr:uid="{00000000-0005-0000-0000-00005D010000}"/>
    <cellStyle name="_CSFB MergerCon D-CMS 5 18 02 4" xfId="546" xr:uid="{00000000-0005-0000-0000-00005E010000}"/>
    <cellStyle name="_EGTG_2003_YTD_Cash_Flow" xfId="9" xr:uid="{00000000-0005-0000-0000-00005F010000}"/>
    <cellStyle name="_EGTG_2003_YTD_Cash_Flow 2" xfId="547" xr:uid="{00000000-0005-0000-0000-000060010000}"/>
    <cellStyle name="_EGTG_2003_YTD_Cash_Flow 3" xfId="5887" xr:uid="{00000000-0005-0000-0000-000061010000}"/>
    <cellStyle name="_Everest_Board_Book_2003_FINAL" xfId="10" xr:uid="{00000000-0005-0000-0000-000062010000}"/>
    <cellStyle name="_Everest_Board_Book_2003_FINAL 2" xfId="548" xr:uid="{00000000-0005-0000-0000-000063010000}"/>
    <cellStyle name="_Everest_Board_Book_2003_FINAL 3" xfId="5888" xr:uid="{00000000-0005-0000-0000-000064010000}"/>
    <cellStyle name="_F. Common Allocators" xfId="549" xr:uid="{00000000-0005-0000-0000-000065010000}"/>
    <cellStyle name="_H-2 and H-3 Purchase Power and Transmission" xfId="550" xr:uid="{00000000-0005-0000-0000-000066010000}"/>
    <cellStyle name="_Iowa_EssBase_2008.12.Dec" xfId="551" xr:uid="{00000000-0005-0000-0000-000067010000}"/>
    <cellStyle name="_Iowa_EssBase_2008.12.Dec 2" xfId="552" xr:uid="{00000000-0005-0000-0000-000068010000}"/>
    <cellStyle name="_Iowa_EssBase_2009.04.Apr" xfId="553" xr:uid="{00000000-0005-0000-0000-000069010000}"/>
    <cellStyle name="_Iowa_EssBase_2009.04.Apr 2" xfId="554" xr:uid="{00000000-0005-0000-0000-00006A010000}"/>
    <cellStyle name="_IS and EBITDA Reconciliation_vr7" xfId="555" xr:uid="{00000000-0005-0000-0000-00006B010000}"/>
    <cellStyle name="_IS and EBITDA Reconciliation_vr7 2" xfId="556" xr:uid="{00000000-0005-0000-0000-00006C010000}"/>
    <cellStyle name="_Leadsheet" xfId="557" xr:uid="{00000000-0005-0000-0000-00006D010000}"/>
    <cellStyle name="_Master Rate Filing Statement-July 08 - June 09-ck" xfId="558" xr:uid="{00000000-0005-0000-0000-00006E010000}"/>
    <cellStyle name="_Master Rate Filing Statement-July 08 - June 09-ck 2" xfId="559" xr:uid="{00000000-0005-0000-0000-00006F010000}"/>
    <cellStyle name="_Nebraska StratPlan 2010-2014" xfId="560" xr:uid="{00000000-0005-0000-0000-000070010000}"/>
    <cellStyle name="_Nebraska StratPlan 2010-2014 2" xfId="561" xr:uid="{00000000-0005-0000-0000-000071010000}"/>
    <cellStyle name="_NEBRASKA_Budget 2011_Bridge to 2Q FC" xfId="562" xr:uid="{00000000-0005-0000-0000-000072010000}"/>
    <cellStyle name="_NEBRASKA_Budget 2011_Bridge to 2Q FC 2" xfId="563" xr:uid="{00000000-0005-0000-0000-000073010000}"/>
    <cellStyle name="_NGU 2010.02.Feb.Forecast" xfId="564" xr:uid="{00000000-0005-0000-0000-000074010000}"/>
    <cellStyle name="_NGU 2010.02.Feb.Forecast 2" xfId="565" xr:uid="{00000000-0005-0000-0000-000075010000}"/>
    <cellStyle name="_NGU.FM.Calendar.Sept7,2010" xfId="566" xr:uid="{00000000-0005-0000-0000-000076010000}"/>
    <cellStyle name="_NGU.FM.Calendar.Sept7,2010 2" xfId="567" xr:uid="{00000000-0005-0000-0000-000077010000}"/>
    <cellStyle name="_Oct03_Everest_Board_Financial_Operating_Report" xfId="11" xr:uid="{00000000-0005-0000-0000-000078010000}"/>
    <cellStyle name="_Oct03_Everest_Board_Financial_Operating_Report 2" xfId="568" xr:uid="{00000000-0005-0000-0000-000079010000}"/>
    <cellStyle name="_Oct03_Everest_Board_Financial_Operating_Report 3" xfId="5889" xr:uid="{00000000-0005-0000-0000-00007A010000}"/>
    <cellStyle name="_Oth Rate Base Reductions BHCOE" xfId="569" xr:uid="{00000000-0005-0000-0000-00007B010000}"/>
    <cellStyle name="_Oth Rate Base Reductions BHCOE 2" xfId="570" xr:uid="{00000000-0005-0000-0000-00007C010000}"/>
    <cellStyle name="_Project 132 CapEx Detail 2007-2014 Budget (2)" xfId="571" xr:uid="{00000000-0005-0000-0000-00007D010000}"/>
    <cellStyle name="_Project 132 CapEx Detail 2007-2014 Budget (2) 2" xfId="572" xr:uid="{00000000-0005-0000-0000-00007E010000}"/>
    <cellStyle name="_Project 132 Capital Expenditures Detail" xfId="573" xr:uid="{00000000-0005-0000-0000-00007F010000}"/>
    <cellStyle name="_Project 132 Capital Expenditures Detail 2" xfId="574" xr:uid="{00000000-0005-0000-0000-000080010000}"/>
    <cellStyle name="_Rating Agency Analysis v2" xfId="575" xr:uid="{00000000-0005-0000-0000-000081010000}"/>
    <cellStyle name="_Rating Agency Analysis v2 2" xfId="576" xr:uid="{00000000-0005-0000-0000-000082010000}"/>
    <cellStyle name="_Rating Agency Analysis v2 3" xfId="577" xr:uid="{00000000-0005-0000-0000-000083010000}"/>
    <cellStyle name="_Rating Agency Analysis v2 4" xfId="578" xr:uid="{00000000-0005-0000-0000-000084010000}"/>
    <cellStyle name="_Rating Agency Analysis v2__Prod Cost Modeling_COE_2011-5-31" xfId="579" xr:uid="{00000000-0005-0000-0000-000085010000}"/>
    <cellStyle name="_Rating Agency Analysis v2__Prod Cost Modeling_COE_2011-5-31 2" xfId="580" xr:uid="{00000000-0005-0000-0000-000086010000}"/>
    <cellStyle name="_Rating Agency Analysis v2_2011-2016 Forecast WITHOUT CO Wind Phases 2 and 3 &amp; WO BHP Wind -- 6-10-11" xfId="581" xr:uid="{00000000-0005-0000-0000-000087010000}"/>
    <cellStyle name="_Rating Agency Analysis v2_CO Prop Tax Est Updated for Rate Case - March 2011" xfId="582" xr:uid="{00000000-0005-0000-0000-000088010000}"/>
    <cellStyle name="_Rating Agency Analysis v2_Colo Elec" xfId="583" xr:uid="{00000000-0005-0000-0000-000089010000}"/>
    <cellStyle name="_Rating Agency Analysis v2_Colo Elec 2" xfId="584" xr:uid="{00000000-0005-0000-0000-00008A010000}"/>
    <cellStyle name="_Rating Agency Analysis v2_Colo IPP" xfId="585" xr:uid="{00000000-0005-0000-0000-00008B010000}"/>
    <cellStyle name="_Rating Agency Analysis v2_Colo IPP 2" xfId="586" xr:uid="{00000000-0005-0000-0000-00008C010000}"/>
    <cellStyle name="_Rating Agency Analysis v2_F. Common Allocators" xfId="587" xr:uid="{00000000-0005-0000-0000-00008D010000}"/>
    <cellStyle name="_Rating Agency Analysis v2_Other Income_Expense" xfId="588" xr:uid="{00000000-0005-0000-0000-00008E010000}"/>
    <cellStyle name="_Rating Agency Analysis v2_Other Income_Expense_CLFP Capital Budget 2012-2016" xfId="589" xr:uid="{00000000-0005-0000-0000-00008F010000}"/>
    <cellStyle name="_Rating Agency Analysis v2_Sched L-2" xfId="590" xr:uid="{00000000-0005-0000-0000-000090010000}"/>
    <cellStyle name="_Rating Agency Analysis v2_Summary IS" xfId="591" xr:uid="{00000000-0005-0000-0000-000091010000}"/>
    <cellStyle name="_Rating Agency Analysis v2_Summary IS_CLFP Capital Budget 2012-2016" xfId="592" xr:uid="{00000000-0005-0000-0000-000092010000}"/>
    <cellStyle name="_Rev Req" xfId="593" xr:uid="{00000000-0005-0000-0000-000093010000}"/>
    <cellStyle name="_Rev Req 2" xfId="594" xr:uid="{00000000-0005-0000-0000-000094010000}"/>
    <cellStyle name="_Revision III to Capital Budget 5 yr" xfId="595" xr:uid="{00000000-0005-0000-0000-000095010000}"/>
    <cellStyle name="_Revision III to Capital Budget 5 yr 2" xfId="596" xr:uid="{00000000-0005-0000-0000-000096010000}"/>
    <cellStyle name="_Revision III to Capital Budget 5 yr_090810" xfId="597" xr:uid="{00000000-0005-0000-0000-000097010000}"/>
    <cellStyle name="_Revision III to Capital Budget 5 yr_090810 2" xfId="598" xr:uid="{00000000-0005-0000-0000-000098010000}"/>
    <cellStyle name="_Sched D-13" xfId="599" xr:uid="{00000000-0005-0000-0000-000099010000}"/>
    <cellStyle name="_Sched D-6" xfId="600" xr:uid="{00000000-0005-0000-0000-00009A010000}"/>
    <cellStyle name="_Sched D-8" xfId="601" xr:uid="{00000000-0005-0000-0000-00009B010000}"/>
    <cellStyle name="_Sched D-9" xfId="602" xr:uid="{00000000-0005-0000-0000-00009C010000}"/>
    <cellStyle name="_Sched F-3" xfId="603" xr:uid="{00000000-0005-0000-0000-00009D010000}"/>
    <cellStyle name="_Sched H-6 " xfId="604" xr:uid="{00000000-0005-0000-0000-00009E010000}"/>
    <cellStyle name="_Sched H-7" xfId="605" xr:uid="{00000000-0005-0000-0000-00009F010000}"/>
    <cellStyle name="_Sched H-8" xfId="606" xr:uid="{00000000-0005-0000-0000-0000A0010000}"/>
    <cellStyle name="_Semco Model 5-03-03_v2" xfId="607" xr:uid="{00000000-0005-0000-0000-0000A1010000}"/>
    <cellStyle name="_Semco Model 5-03-03_v2 2" xfId="608" xr:uid="{00000000-0005-0000-0000-0000A2010000}"/>
    <cellStyle name="_Semco Model 5-03-03_v21" xfId="609" xr:uid="{00000000-0005-0000-0000-0000A3010000}"/>
    <cellStyle name="_Semco Model 5-03-03_v21 2" xfId="610" xr:uid="{00000000-0005-0000-0000-0000A4010000}"/>
    <cellStyle name="_Semco Model 7-21-03" xfId="611" xr:uid="{00000000-0005-0000-0000-0000A5010000}"/>
    <cellStyle name="_Semco Model 7-21-03 2" xfId="612" xr:uid="{00000000-0005-0000-0000-0000A6010000}"/>
    <cellStyle name="_Semco Model 7-21-03 3" xfId="613" xr:uid="{00000000-0005-0000-0000-0000A7010000}"/>
    <cellStyle name="_Semco Model 7-21-03 4" xfId="614" xr:uid="{00000000-0005-0000-0000-0000A8010000}"/>
    <cellStyle name="_Semco Model 7-21-03__Prod Cost Modeling_COE_2011-5-31" xfId="615" xr:uid="{00000000-0005-0000-0000-0000A9010000}"/>
    <cellStyle name="_Semco Model 7-21-03__Prod Cost Modeling_COE_2011-5-31 2" xfId="616" xr:uid="{00000000-0005-0000-0000-0000AA010000}"/>
    <cellStyle name="_Semco Model 7-21-03_2011-2016 Forecast WITHOUT CO Wind Phases 2 and 3 &amp; WO BHP Wind -- 6-10-11" xfId="617" xr:uid="{00000000-0005-0000-0000-0000AB010000}"/>
    <cellStyle name="_Semco Model 7-21-03_CO Prop Tax Est Updated for Rate Case - March 2011" xfId="618" xr:uid="{00000000-0005-0000-0000-0000AC010000}"/>
    <cellStyle name="_Semco Model 7-21-03_Colo Elec" xfId="619" xr:uid="{00000000-0005-0000-0000-0000AD010000}"/>
    <cellStyle name="_Semco Model 7-21-03_Colo Elec 2" xfId="620" xr:uid="{00000000-0005-0000-0000-0000AE010000}"/>
    <cellStyle name="_Semco Model 7-21-03_Colo IPP" xfId="621" xr:uid="{00000000-0005-0000-0000-0000AF010000}"/>
    <cellStyle name="_Semco Model 7-21-03_Colo IPP 2" xfId="622" xr:uid="{00000000-0005-0000-0000-0000B0010000}"/>
    <cellStyle name="_Semco Model 7-21-03_F. Common Allocators" xfId="623" xr:uid="{00000000-0005-0000-0000-0000B1010000}"/>
    <cellStyle name="_Semco Model 7-21-03_Other Income_Expense" xfId="624" xr:uid="{00000000-0005-0000-0000-0000B2010000}"/>
    <cellStyle name="_Semco Model 7-21-03_Other Income_Expense_CLFP Capital Budget 2012-2016" xfId="625" xr:uid="{00000000-0005-0000-0000-0000B3010000}"/>
    <cellStyle name="_Semco Model 7-21-03_Sched L-2" xfId="626" xr:uid="{00000000-0005-0000-0000-0000B4010000}"/>
    <cellStyle name="_Semco Model 7-21-03_Summary IS" xfId="627" xr:uid="{00000000-0005-0000-0000-0000B5010000}"/>
    <cellStyle name="_Semco Model 7-21-03_Summary IS_CLFP Capital Budget 2012-2016" xfId="628" xr:uid="{00000000-0005-0000-0000-0000B6010000}"/>
    <cellStyle name="_Semco Model 8-11-03" xfId="629" xr:uid="{00000000-0005-0000-0000-0000B7010000}"/>
    <cellStyle name="_Semco Model 8-11-03 2" xfId="630" xr:uid="{00000000-0005-0000-0000-0000B8010000}"/>
    <cellStyle name="_Sheet1" xfId="631" xr:uid="{00000000-0005-0000-0000-0000B9010000}"/>
    <cellStyle name="_Sheet1_Sched H-18" xfId="632" xr:uid="{00000000-0005-0000-0000-0000BA010000}"/>
    <cellStyle name="_Sheet5" xfId="633" xr:uid="{00000000-0005-0000-0000-0000BB010000}"/>
    <cellStyle name="_SpreadSM" xfId="12" xr:uid="{00000000-0005-0000-0000-0000BC010000}"/>
    <cellStyle name="_SpreadSM 2" xfId="634" xr:uid="{00000000-0005-0000-0000-0000BD010000}"/>
    <cellStyle name="_SpreadSM 3" xfId="5890" xr:uid="{00000000-0005-0000-0000-0000BE010000}"/>
    <cellStyle name="_Summary" xfId="635" xr:uid="{00000000-0005-0000-0000-0000BF010000}"/>
    <cellStyle name="_Vacation Hours 7-14-08 (2)" xfId="13" xr:uid="{00000000-0005-0000-0000-0000C0010000}"/>
    <cellStyle name="_WACC DLJ" xfId="636" xr:uid="{00000000-0005-0000-0000-0000C1010000}"/>
    <cellStyle name="_WACC DLJ 2" xfId="637" xr:uid="{00000000-0005-0000-0000-0000C2010000}"/>
    <cellStyle name="_WACC DLJ__Prod Cost Modeling_COE_2011-5-31" xfId="638" xr:uid="{00000000-0005-0000-0000-0000C3010000}"/>
    <cellStyle name="_WACC DLJ__Prod Cost Modeling_COE_2011-5-31 2" xfId="639" xr:uid="{00000000-0005-0000-0000-0000C4010000}"/>
    <cellStyle name="_WACC DLJ_2011-2016 Forecast WITHOUT CO Wind Phases 2 and 3 &amp; WO BHP Wind -- 6-10-11" xfId="640" xr:uid="{00000000-0005-0000-0000-0000C5010000}"/>
    <cellStyle name="_WACC DLJ_CO Prop Tax Est Updated for Rate Case - March 2011" xfId="641" xr:uid="{00000000-0005-0000-0000-0000C6010000}"/>
    <cellStyle name="_WACC DLJ_Colo Elec" xfId="642" xr:uid="{00000000-0005-0000-0000-0000C7010000}"/>
    <cellStyle name="_WACC DLJ_Colo Elec 2" xfId="643" xr:uid="{00000000-0005-0000-0000-0000C8010000}"/>
    <cellStyle name="_WACC DLJ_Colo IPP" xfId="644" xr:uid="{00000000-0005-0000-0000-0000C9010000}"/>
    <cellStyle name="_WACC DLJ_Colo IPP 2" xfId="645" xr:uid="{00000000-0005-0000-0000-0000CA010000}"/>
    <cellStyle name="_WACC DLJ_F. Common Allocators" xfId="646" xr:uid="{00000000-0005-0000-0000-0000CB010000}"/>
    <cellStyle name="_WACC DLJ_Other Income_Expense" xfId="647" xr:uid="{00000000-0005-0000-0000-0000CC010000}"/>
    <cellStyle name="_WACC DLJ_Other Income_Expense_CLFP Capital Budget 2012-2016" xfId="648" xr:uid="{00000000-0005-0000-0000-0000CD010000}"/>
    <cellStyle name="_WACC DLJ_Sched L-2" xfId="649" xr:uid="{00000000-0005-0000-0000-0000CE010000}"/>
    <cellStyle name="_WACC DLJ_Summary IS" xfId="650" xr:uid="{00000000-0005-0000-0000-0000CF010000}"/>
    <cellStyle name="_WACC DLJ_Summary IS_CLFP Capital Budget 2012-2016" xfId="651" xr:uid="{00000000-0005-0000-0000-0000D0010000}"/>
    <cellStyle name="_wksht 1 Purchase Power " xfId="652" xr:uid="{00000000-0005-0000-0000-0000D1010000}"/>
    <cellStyle name="_WO included in PAGS Transmission" xfId="653" xr:uid="{00000000-0005-0000-0000-0000D2010000}"/>
    <cellStyle name="£ BP" xfId="657" xr:uid="{00000000-0005-0000-0000-0000D3010000}"/>
    <cellStyle name="£ BP 2" xfId="658" xr:uid="{00000000-0005-0000-0000-0000D4010000}"/>
    <cellStyle name="£ BP 3" xfId="659" xr:uid="{00000000-0005-0000-0000-0000D5010000}"/>
    <cellStyle name="£ BP 4" xfId="660" xr:uid="{00000000-0005-0000-0000-0000D6010000}"/>
    <cellStyle name="¥ JY" xfId="661" xr:uid="{00000000-0005-0000-0000-0000D7010000}"/>
    <cellStyle name="¥ JY 2" xfId="662" xr:uid="{00000000-0005-0000-0000-0000D8010000}"/>
    <cellStyle name="¥ JY 3" xfId="663" xr:uid="{00000000-0005-0000-0000-0000D9010000}"/>
    <cellStyle name="¥ JY 4" xfId="664" xr:uid="{00000000-0005-0000-0000-0000DA010000}"/>
    <cellStyle name="=C:\WINNT35\SYSTEM32\COMMAND.COM" xfId="14" xr:uid="{00000000-0005-0000-0000-0000DB010000}"/>
    <cellStyle name="=C:\WINNT35\SYSTEM32\COMMAND.COM 2" xfId="654" xr:uid="{00000000-0005-0000-0000-0000DC010000}"/>
    <cellStyle name="=C:\WINNT35\SYSTEM32\COMMAND.COM 3" xfId="655" xr:uid="{00000000-0005-0000-0000-0000DD010000}"/>
    <cellStyle name="=C:\WINNT35\SYSTEM32\COMMAND.COM 4" xfId="656" xr:uid="{00000000-0005-0000-0000-0000DE010000}"/>
    <cellStyle name="•W€_GE 3 MINIMUM" xfId="666" xr:uid="{00000000-0005-0000-0000-0000DF010000}"/>
    <cellStyle name="•W_GE 3 MINIMUM" xfId="665" xr:uid="{00000000-0005-0000-0000-0000E0010000}"/>
    <cellStyle name="0" xfId="667" xr:uid="{00000000-0005-0000-0000-0000E1010000}"/>
    <cellStyle name="0 2" xfId="668" xr:uid="{00000000-0005-0000-0000-0000E2010000}"/>
    <cellStyle name="0 3" xfId="669" xr:uid="{00000000-0005-0000-0000-0000E3010000}"/>
    <cellStyle name="0 4" xfId="670" xr:uid="{00000000-0005-0000-0000-0000E4010000}"/>
    <cellStyle name="0__Prod Cost Modeling_COE_2011-5-31" xfId="671" xr:uid="{00000000-0005-0000-0000-0000E5010000}"/>
    <cellStyle name="0__Prod Cost Modeling_COE_2011-5-31 2" xfId="672" xr:uid="{00000000-0005-0000-0000-0000E6010000}"/>
    <cellStyle name="0_2011-2016 Forecast WITHOUT CO Wind Phases 2 and 3 &amp; WO BHP Wind -- 6-10-11" xfId="673" xr:uid="{00000000-0005-0000-0000-0000E7010000}"/>
    <cellStyle name="0_CO Prop Tax Est Updated for Rate Case - March 2011" xfId="674" xr:uid="{00000000-0005-0000-0000-0000E8010000}"/>
    <cellStyle name="0_Colo Elec" xfId="675" xr:uid="{00000000-0005-0000-0000-0000E9010000}"/>
    <cellStyle name="0_Colo Elec 2" xfId="676" xr:uid="{00000000-0005-0000-0000-0000EA010000}"/>
    <cellStyle name="0_Colo IPP" xfId="677" xr:uid="{00000000-0005-0000-0000-0000EB010000}"/>
    <cellStyle name="0_Colo IPP 2" xfId="678" xr:uid="{00000000-0005-0000-0000-0000EC010000}"/>
    <cellStyle name="0_F. Common Allocators" xfId="679" xr:uid="{00000000-0005-0000-0000-0000ED010000}"/>
    <cellStyle name="0_Other Income_Expense" xfId="680" xr:uid="{00000000-0005-0000-0000-0000EE010000}"/>
    <cellStyle name="0_Other Income_Expense_CLFP Capital Budget 2012-2016" xfId="681" xr:uid="{00000000-0005-0000-0000-0000EF010000}"/>
    <cellStyle name="0_Sched L-2" xfId="682" xr:uid="{00000000-0005-0000-0000-0000F0010000}"/>
    <cellStyle name="0_Summary IS" xfId="683" xr:uid="{00000000-0005-0000-0000-0000F1010000}"/>
    <cellStyle name="0_Summary IS_CLFP Capital Budget 2012-2016" xfId="684" xr:uid="{00000000-0005-0000-0000-0000F2010000}"/>
    <cellStyle name="1-Black-Formula on Sheet" xfId="685" xr:uid="{00000000-0005-0000-0000-0000F3010000}"/>
    <cellStyle name="20% - Accent1 10" xfId="686" xr:uid="{00000000-0005-0000-0000-0000F4010000}"/>
    <cellStyle name="20% - Accent1 10 2" xfId="687" xr:uid="{00000000-0005-0000-0000-0000F5010000}"/>
    <cellStyle name="20% - Accent1 10 2 2" xfId="688" xr:uid="{00000000-0005-0000-0000-0000F6010000}"/>
    <cellStyle name="20% - Accent1 10 3" xfId="689" xr:uid="{00000000-0005-0000-0000-0000F7010000}"/>
    <cellStyle name="20% - Accent1 10 3 2" xfId="690" xr:uid="{00000000-0005-0000-0000-0000F8010000}"/>
    <cellStyle name="20% - Accent1 10 4" xfId="691" xr:uid="{00000000-0005-0000-0000-0000F9010000}"/>
    <cellStyle name="20% - Accent1 10 4 2" xfId="692" xr:uid="{00000000-0005-0000-0000-0000FA010000}"/>
    <cellStyle name="20% - Accent1 10 5" xfId="693" xr:uid="{00000000-0005-0000-0000-0000FB010000}"/>
    <cellStyle name="20% - Accent1 10 5 2" xfId="694" xr:uid="{00000000-0005-0000-0000-0000FC010000}"/>
    <cellStyle name="20% - Accent1 10 5 3" xfId="695" xr:uid="{00000000-0005-0000-0000-0000FD010000}"/>
    <cellStyle name="20% - Accent1 10 5 4" xfId="696" xr:uid="{00000000-0005-0000-0000-0000FE010000}"/>
    <cellStyle name="20% - Accent1 10 6" xfId="697" xr:uid="{00000000-0005-0000-0000-0000FF010000}"/>
    <cellStyle name="20% - Accent1 10 7" xfId="698" xr:uid="{00000000-0005-0000-0000-000000020000}"/>
    <cellStyle name="20% - Accent1 10_2011-2016 Forecast WITHOUT CO Wind Phases 2 and 3 &amp; WO BHP Wind -- 6-10-11" xfId="699" xr:uid="{00000000-0005-0000-0000-000001020000}"/>
    <cellStyle name="20% - Accent1 11" xfId="700" xr:uid="{00000000-0005-0000-0000-000002020000}"/>
    <cellStyle name="20% - Accent1 11 2" xfId="701" xr:uid="{00000000-0005-0000-0000-000003020000}"/>
    <cellStyle name="20% - Accent1 11 2 2" xfId="702" xr:uid="{00000000-0005-0000-0000-000004020000}"/>
    <cellStyle name="20% - Accent1 11 3" xfId="703" xr:uid="{00000000-0005-0000-0000-000005020000}"/>
    <cellStyle name="20% - Accent1 11 3 2" xfId="704" xr:uid="{00000000-0005-0000-0000-000006020000}"/>
    <cellStyle name="20% - Accent1 11 4" xfId="705" xr:uid="{00000000-0005-0000-0000-000007020000}"/>
    <cellStyle name="20% - Accent1 11 4 2" xfId="706" xr:uid="{00000000-0005-0000-0000-000008020000}"/>
    <cellStyle name="20% - Accent1 11 5" xfId="707" xr:uid="{00000000-0005-0000-0000-000009020000}"/>
    <cellStyle name="20% - Accent1 11 5 2" xfId="708" xr:uid="{00000000-0005-0000-0000-00000A020000}"/>
    <cellStyle name="20% - Accent1 11 5 3" xfId="709" xr:uid="{00000000-0005-0000-0000-00000B020000}"/>
    <cellStyle name="20% - Accent1 11 5 4" xfId="710" xr:uid="{00000000-0005-0000-0000-00000C020000}"/>
    <cellStyle name="20% - Accent1 11 6" xfId="711" xr:uid="{00000000-0005-0000-0000-00000D020000}"/>
    <cellStyle name="20% - Accent1 11 7" xfId="712" xr:uid="{00000000-0005-0000-0000-00000E020000}"/>
    <cellStyle name="20% - Accent1 11_2011-2016 Forecast WITHOUT CO Wind Phases 2 and 3 &amp; WO BHP Wind -- 6-10-11" xfId="713" xr:uid="{00000000-0005-0000-0000-00000F020000}"/>
    <cellStyle name="20% - Accent1 12" xfId="714" xr:uid="{00000000-0005-0000-0000-000010020000}"/>
    <cellStyle name="20% - Accent1 12 2" xfId="715" xr:uid="{00000000-0005-0000-0000-000011020000}"/>
    <cellStyle name="20% - Accent1 12 2 2" xfId="716" xr:uid="{00000000-0005-0000-0000-000012020000}"/>
    <cellStyle name="20% - Accent1 12 2 2 2" xfId="717" xr:uid="{00000000-0005-0000-0000-000013020000}"/>
    <cellStyle name="20% - Accent1 12 2 2 3" xfId="718" xr:uid="{00000000-0005-0000-0000-000014020000}"/>
    <cellStyle name="20% - Accent1 12 2 2 4" xfId="719" xr:uid="{00000000-0005-0000-0000-000015020000}"/>
    <cellStyle name="20% - Accent1 12 2 3" xfId="720" xr:uid="{00000000-0005-0000-0000-000016020000}"/>
    <cellStyle name="20% - Accent1 12 2 4" xfId="721" xr:uid="{00000000-0005-0000-0000-000017020000}"/>
    <cellStyle name="20% - Accent1 12 2_2011-2016 Forecast WITHOUT CO Wind Phases 2 and 3 &amp; WO BHP Wind -- 6-10-11" xfId="722" xr:uid="{00000000-0005-0000-0000-000018020000}"/>
    <cellStyle name="20% - Accent1 12 3" xfId="723" xr:uid="{00000000-0005-0000-0000-000019020000}"/>
    <cellStyle name="20% - Accent1 12 3 2" xfId="724" xr:uid="{00000000-0005-0000-0000-00001A020000}"/>
    <cellStyle name="20% - Accent1 12 3 2 2" xfId="725" xr:uid="{00000000-0005-0000-0000-00001B020000}"/>
    <cellStyle name="20% - Accent1 12 3 2 3" xfId="726" xr:uid="{00000000-0005-0000-0000-00001C020000}"/>
    <cellStyle name="20% - Accent1 12 3 2 4" xfId="727" xr:uid="{00000000-0005-0000-0000-00001D020000}"/>
    <cellStyle name="20% - Accent1 12 3 3" xfId="728" xr:uid="{00000000-0005-0000-0000-00001E020000}"/>
    <cellStyle name="20% - Accent1 12 3 4" xfId="729" xr:uid="{00000000-0005-0000-0000-00001F020000}"/>
    <cellStyle name="20% - Accent1 12 3_2011-2016 Forecast WITHOUT CO Wind Phases 2 and 3 &amp; WO BHP Wind -- 6-10-11" xfId="730" xr:uid="{00000000-0005-0000-0000-000020020000}"/>
    <cellStyle name="20% - Accent1 12 4" xfId="731" xr:uid="{00000000-0005-0000-0000-000021020000}"/>
    <cellStyle name="20% - Accent1 12 4 2" xfId="732" xr:uid="{00000000-0005-0000-0000-000022020000}"/>
    <cellStyle name="20% - Accent1 12 4 2 2" xfId="733" xr:uid="{00000000-0005-0000-0000-000023020000}"/>
    <cellStyle name="20% - Accent1 12 4 2 3" xfId="734" xr:uid="{00000000-0005-0000-0000-000024020000}"/>
    <cellStyle name="20% - Accent1 12 4 2 4" xfId="735" xr:uid="{00000000-0005-0000-0000-000025020000}"/>
    <cellStyle name="20% - Accent1 12 4 3" xfId="736" xr:uid="{00000000-0005-0000-0000-000026020000}"/>
    <cellStyle name="20% - Accent1 12 4 4" xfId="737" xr:uid="{00000000-0005-0000-0000-000027020000}"/>
    <cellStyle name="20% - Accent1 12 5" xfId="738" xr:uid="{00000000-0005-0000-0000-000028020000}"/>
    <cellStyle name="20% - Accent1 12 5 2" xfId="739" xr:uid="{00000000-0005-0000-0000-000029020000}"/>
    <cellStyle name="20% - Accent1 12 5 3" xfId="740" xr:uid="{00000000-0005-0000-0000-00002A020000}"/>
    <cellStyle name="20% - Accent1 12 5 4" xfId="741" xr:uid="{00000000-0005-0000-0000-00002B020000}"/>
    <cellStyle name="20% - Accent1 12 6" xfId="742" xr:uid="{00000000-0005-0000-0000-00002C020000}"/>
    <cellStyle name="20% - Accent1 12 7" xfId="743" xr:uid="{00000000-0005-0000-0000-00002D020000}"/>
    <cellStyle name="20% - Accent1 12_2011-2016 Forecast WITHOUT CO Wind Phases 2 and 3 &amp; WO BHP Wind -- 6-10-11" xfId="744" xr:uid="{00000000-0005-0000-0000-00002E020000}"/>
    <cellStyle name="20% - Accent1 13" xfId="745" xr:uid="{00000000-0005-0000-0000-00002F020000}"/>
    <cellStyle name="20% - Accent1 13 2" xfId="746" xr:uid="{00000000-0005-0000-0000-000030020000}"/>
    <cellStyle name="20% - Accent1 13 2 2" xfId="747" xr:uid="{00000000-0005-0000-0000-000031020000}"/>
    <cellStyle name="20% - Accent1 13 2 2 2" xfId="748" xr:uid="{00000000-0005-0000-0000-000032020000}"/>
    <cellStyle name="20% - Accent1 13 2 2 3" xfId="749" xr:uid="{00000000-0005-0000-0000-000033020000}"/>
    <cellStyle name="20% - Accent1 13 2 2 4" xfId="750" xr:uid="{00000000-0005-0000-0000-000034020000}"/>
    <cellStyle name="20% - Accent1 13 2 3" xfId="751" xr:uid="{00000000-0005-0000-0000-000035020000}"/>
    <cellStyle name="20% - Accent1 13 2 4" xfId="752" xr:uid="{00000000-0005-0000-0000-000036020000}"/>
    <cellStyle name="20% - Accent1 13 2_2011-2016 Forecast WITHOUT CO Wind Phases 2 and 3 &amp; WO BHP Wind -- 6-10-11" xfId="753" xr:uid="{00000000-0005-0000-0000-000037020000}"/>
    <cellStyle name="20% - Accent1 13 3" xfId="754" xr:uid="{00000000-0005-0000-0000-000038020000}"/>
    <cellStyle name="20% - Accent1 13 3 2" xfId="755" xr:uid="{00000000-0005-0000-0000-000039020000}"/>
    <cellStyle name="20% - Accent1 13 3 2 2" xfId="756" xr:uid="{00000000-0005-0000-0000-00003A020000}"/>
    <cellStyle name="20% - Accent1 13 3 2 3" xfId="757" xr:uid="{00000000-0005-0000-0000-00003B020000}"/>
    <cellStyle name="20% - Accent1 13 3 2 4" xfId="758" xr:uid="{00000000-0005-0000-0000-00003C020000}"/>
    <cellStyle name="20% - Accent1 13 3 3" xfId="759" xr:uid="{00000000-0005-0000-0000-00003D020000}"/>
    <cellStyle name="20% - Accent1 13 3 4" xfId="760" xr:uid="{00000000-0005-0000-0000-00003E020000}"/>
    <cellStyle name="20% - Accent1 13 3_2011-2016 Forecast WITHOUT CO Wind Phases 2 and 3 &amp; WO BHP Wind -- 6-10-11" xfId="761" xr:uid="{00000000-0005-0000-0000-00003F020000}"/>
    <cellStyle name="20% - Accent1 13 4" xfId="762" xr:uid="{00000000-0005-0000-0000-000040020000}"/>
    <cellStyle name="20% - Accent1 13 4 2" xfId="763" xr:uid="{00000000-0005-0000-0000-000041020000}"/>
    <cellStyle name="20% - Accent1 13 4 2 2" xfId="764" xr:uid="{00000000-0005-0000-0000-000042020000}"/>
    <cellStyle name="20% - Accent1 13 4 2 3" xfId="765" xr:uid="{00000000-0005-0000-0000-000043020000}"/>
    <cellStyle name="20% - Accent1 13 4 2 4" xfId="766" xr:uid="{00000000-0005-0000-0000-000044020000}"/>
    <cellStyle name="20% - Accent1 13 4 3" xfId="767" xr:uid="{00000000-0005-0000-0000-000045020000}"/>
    <cellStyle name="20% - Accent1 13 4 4" xfId="768" xr:uid="{00000000-0005-0000-0000-000046020000}"/>
    <cellStyle name="20% - Accent1 13 5" xfId="769" xr:uid="{00000000-0005-0000-0000-000047020000}"/>
    <cellStyle name="20% - Accent1 13 5 2" xfId="770" xr:uid="{00000000-0005-0000-0000-000048020000}"/>
    <cellStyle name="20% - Accent1 13 5 3" xfId="771" xr:uid="{00000000-0005-0000-0000-000049020000}"/>
    <cellStyle name="20% - Accent1 13 5 4" xfId="772" xr:uid="{00000000-0005-0000-0000-00004A020000}"/>
    <cellStyle name="20% - Accent1 13 6" xfId="773" xr:uid="{00000000-0005-0000-0000-00004B020000}"/>
    <cellStyle name="20% - Accent1 13 7" xfId="774" xr:uid="{00000000-0005-0000-0000-00004C020000}"/>
    <cellStyle name="20% - Accent1 13_2011-2016 Forecast WITHOUT CO Wind Phases 2 and 3 &amp; WO BHP Wind -- 6-10-11" xfId="775" xr:uid="{00000000-0005-0000-0000-00004D020000}"/>
    <cellStyle name="20% - Accent1 14" xfId="776" xr:uid="{00000000-0005-0000-0000-00004E020000}"/>
    <cellStyle name="20% - Accent1 14 2" xfId="777" xr:uid="{00000000-0005-0000-0000-00004F020000}"/>
    <cellStyle name="20% - Accent1 14 2 2" xfId="778" xr:uid="{00000000-0005-0000-0000-000050020000}"/>
    <cellStyle name="20% - Accent1 14 2 2 2" xfId="779" xr:uid="{00000000-0005-0000-0000-000051020000}"/>
    <cellStyle name="20% - Accent1 14 2 2 3" xfId="780" xr:uid="{00000000-0005-0000-0000-000052020000}"/>
    <cellStyle name="20% - Accent1 14 2 2 4" xfId="781" xr:uid="{00000000-0005-0000-0000-000053020000}"/>
    <cellStyle name="20% - Accent1 14 2 3" xfId="782" xr:uid="{00000000-0005-0000-0000-000054020000}"/>
    <cellStyle name="20% - Accent1 14 2 4" xfId="783" xr:uid="{00000000-0005-0000-0000-000055020000}"/>
    <cellStyle name="20% - Accent1 14 2_2011-2016 Forecast WITHOUT CO Wind Phases 2 and 3 &amp; WO BHP Wind -- 6-10-11" xfId="784" xr:uid="{00000000-0005-0000-0000-000056020000}"/>
    <cellStyle name="20% - Accent1 14 3" xfId="785" xr:uid="{00000000-0005-0000-0000-000057020000}"/>
    <cellStyle name="20% - Accent1 14 3 2" xfId="786" xr:uid="{00000000-0005-0000-0000-000058020000}"/>
    <cellStyle name="20% - Accent1 14 3 2 2" xfId="787" xr:uid="{00000000-0005-0000-0000-000059020000}"/>
    <cellStyle name="20% - Accent1 14 3 2 3" xfId="788" xr:uid="{00000000-0005-0000-0000-00005A020000}"/>
    <cellStyle name="20% - Accent1 14 3 2 4" xfId="789" xr:uid="{00000000-0005-0000-0000-00005B020000}"/>
    <cellStyle name="20% - Accent1 14 3 3" xfId="790" xr:uid="{00000000-0005-0000-0000-00005C020000}"/>
    <cellStyle name="20% - Accent1 14 3 4" xfId="791" xr:uid="{00000000-0005-0000-0000-00005D020000}"/>
    <cellStyle name="20% - Accent1 14 3_2011-2016 Forecast WITHOUT CO Wind Phases 2 and 3 &amp; WO BHP Wind -- 6-10-11" xfId="792" xr:uid="{00000000-0005-0000-0000-00005E020000}"/>
    <cellStyle name="20% - Accent1 14 4" xfId="793" xr:uid="{00000000-0005-0000-0000-00005F020000}"/>
    <cellStyle name="20% - Accent1 14 4 2" xfId="794" xr:uid="{00000000-0005-0000-0000-000060020000}"/>
    <cellStyle name="20% - Accent1 14 4 2 2" xfId="795" xr:uid="{00000000-0005-0000-0000-000061020000}"/>
    <cellStyle name="20% - Accent1 14 4 2 3" xfId="796" xr:uid="{00000000-0005-0000-0000-000062020000}"/>
    <cellStyle name="20% - Accent1 14 4 2 4" xfId="797" xr:uid="{00000000-0005-0000-0000-000063020000}"/>
    <cellStyle name="20% - Accent1 14 4 3" xfId="798" xr:uid="{00000000-0005-0000-0000-000064020000}"/>
    <cellStyle name="20% - Accent1 14 4 4" xfId="799" xr:uid="{00000000-0005-0000-0000-000065020000}"/>
    <cellStyle name="20% - Accent1 14 5" xfId="800" xr:uid="{00000000-0005-0000-0000-000066020000}"/>
    <cellStyle name="20% - Accent1 14 5 2" xfId="801" xr:uid="{00000000-0005-0000-0000-000067020000}"/>
    <cellStyle name="20% - Accent1 14 5 3" xfId="802" xr:uid="{00000000-0005-0000-0000-000068020000}"/>
    <cellStyle name="20% - Accent1 14 5 4" xfId="803" xr:uid="{00000000-0005-0000-0000-000069020000}"/>
    <cellStyle name="20% - Accent1 14 6" xfId="804" xr:uid="{00000000-0005-0000-0000-00006A020000}"/>
    <cellStyle name="20% - Accent1 14 7" xfId="805" xr:uid="{00000000-0005-0000-0000-00006B020000}"/>
    <cellStyle name="20% - Accent1 14_2011-2016 Forecast WITHOUT CO Wind Phases 2 and 3 &amp; WO BHP Wind -- 6-10-11" xfId="806" xr:uid="{00000000-0005-0000-0000-00006C020000}"/>
    <cellStyle name="20% - Accent1 15" xfId="807" xr:uid="{00000000-0005-0000-0000-00006D020000}"/>
    <cellStyle name="20% - Accent1 15 2" xfId="808" xr:uid="{00000000-0005-0000-0000-00006E020000}"/>
    <cellStyle name="20% - Accent1 15 2 2" xfId="809" xr:uid="{00000000-0005-0000-0000-00006F020000}"/>
    <cellStyle name="20% - Accent1 15 2 3" xfId="810" xr:uid="{00000000-0005-0000-0000-000070020000}"/>
    <cellStyle name="20% - Accent1 15 2 4" xfId="811" xr:uid="{00000000-0005-0000-0000-000071020000}"/>
    <cellStyle name="20% - Accent1 15 2_2011-2016 Forecast WITHOUT CO Wind Phases 2 and 3 &amp; WO BHP Wind -- 6-10-11" xfId="812" xr:uid="{00000000-0005-0000-0000-000072020000}"/>
    <cellStyle name="20% - Accent1 15 3" xfId="813" xr:uid="{00000000-0005-0000-0000-000073020000}"/>
    <cellStyle name="20% - Accent1 15 4" xfId="814" xr:uid="{00000000-0005-0000-0000-000074020000}"/>
    <cellStyle name="20% - Accent1 15_2011-2016 Forecast WITHOUT CO Wind Phases 2 and 3 &amp; WO BHP Wind -- 6-10-11" xfId="815" xr:uid="{00000000-0005-0000-0000-000075020000}"/>
    <cellStyle name="20% - Accent1 16" xfId="816" xr:uid="{00000000-0005-0000-0000-000076020000}"/>
    <cellStyle name="20% - Accent1 16 2" xfId="817" xr:uid="{00000000-0005-0000-0000-000077020000}"/>
    <cellStyle name="20% - Accent1 16 3" xfId="818" xr:uid="{00000000-0005-0000-0000-000078020000}"/>
    <cellStyle name="20% - Accent1 17" xfId="819" xr:uid="{00000000-0005-0000-0000-000079020000}"/>
    <cellStyle name="20% - Accent1 17 2" xfId="820" xr:uid="{00000000-0005-0000-0000-00007A020000}"/>
    <cellStyle name="20% - Accent1 17 3" xfId="821" xr:uid="{00000000-0005-0000-0000-00007B020000}"/>
    <cellStyle name="20% - Accent1 18" xfId="822" xr:uid="{00000000-0005-0000-0000-00007C020000}"/>
    <cellStyle name="20% - Accent1 18 2" xfId="823" xr:uid="{00000000-0005-0000-0000-00007D020000}"/>
    <cellStyle name="20% - Accent1 18 3" xfId="824" xr:uid="{00000000-0005-0000-0000-00007E020000}"/>
    <cellStyle name="20% - Accent1 19" xfId="825" xr:uid="{00000000-0005-0000-0000-00007F020000}"/>
    <cellStyle name="20% - Accent1 19 2" xfId="826" xr:uid="{00000000-0005-0000-0000-000080020000}"/>
    <cellStyle name="20% - Accent1 19 3" xfId="827" xr:uid="{00000000-0005-0000-0000-000081020000}"/>
    <cellStyle name="20% - Accent1 19_2011-2016 Forecast WITHOUT CO Wind Phases 2 and 3 &amp; WO BHP Wind -- 6-10-11" xfId="828" xr:uid="{00000000-0005-0000-0000-000082020000}"/>
    <cellStyle name="20% - Accent1 2" xfId="15" xr:uid="{00000000-0005-0000-0000-000083020000}"/>
    <cellStyle name="20% - Accent1 2 10" xfId="829" xr:uid="{00000000-0005-0000-0000-000084020000}"/>
    <cellStyle name="20% - Accent1 2 10 2" xfId="830" xr:uid="{00000000-0005-0000-0000-000085020000}"/>
    <cellStyle name="20% - Accent1 2 10_2011-2016 Forecast WITHOUT CO Wind Phases 2 and 3 &amp; WO BHP Wind -- 6-10-11" xfId="831" xr:uid="{00000000-0005-0000-0000-000086020000}"/>
    <cellStyle name="20% - Accent1 2 11" xfId="832" xr:uid="{00000000-0005-0000-0000-000087020000}"/>
    <cellStyle name="20% - Accent1 2 11 2" xfId="833" xr:uid="{00000000-0005-0000-0000-000088020000}"/>
    <cellStyle name="20% - Accent1 2 11_2011-2016 Forecast WITHOUT CO Wind Phases 2 and 3 &amp; WO BHP Wind -- 6-10-11" xfId="834" xr:uid="{00000000-0005-0000-0000-000089020000}"/>
    <cellStyle name="20% - Accent1 2 12" xfId="835" xr:uid="{00000000-0005-0000-0000-00008A020000}"/>
    <cellStyle name="20% - Accent1 2 12 2" xfId="836" xr:uid="{00000000-0005-0000-0000-00008B020000}"/>
    <cellStyle name="20% - Accent1 2 12_2011-2016 Forecast WITHOUT CO Wind Phases 2 and 3 &amp; WO BHP Wind -- 6-10-11" xfId="837" xr:uid="{00000000-0005-0000-0000-00008C020000}"/>
    <cellStyle name="20% - Accent1 2 13" xfId="838" xr:uid="{00000000-0005-0000-0000-00008D020000}"/>
    <cellStyle name="20% - Accent1 2 13 2" xfId="839" xr:uid="{00000000-0005-0000-0000-00008E020000}"/>
    <cellStyle name="20% - Accent1 2 13 2 2" xfId="840" xr:uid="{00000000-0005-0000-0000-00008F020000}"/>
    <cellStyle name="20% - Accent1 2 13 2 3" xfId="841" xr:uid="{00000000-0005-0000-0000-000090020000}"/>
    <cellStyle name="20% - Accent1 2 13 2 4" xfId="842" xr:uid="{00000000-0005-0000-0000-000091020000}"/>
    <cellStyle name="20% - Accent1 2 13 3" xfId="843" xr:uid="{00000000-0005-0000-0000-000092020000}"/>
    <cellStyle name="20% - Accent1 2 13 4" xfId="844" xr:uid="{00000000-0005-0000-0000-000093020000}"/>
    <cellStyle name="20% - Accent1 2 13_Capital" xfId="845" xr:uid="{00000000-0005-0000-0000-000094020000}"/>
    <cellStyle name="20% - Accent1 2 14" xfId="846" xr:uid="{00000000-0005-0000-0000-000095020000}"/>
    <cellStyle name="20% - Accent1 2 14 2" xfId="847" xr:uid="{00000000-0005-0000-0000-000096020000}"/>
    <cellStyle name="20% - Accent1 2 14 2 2" xfId="848" xr:uid="{00000000-0005-0000-0000-000097020000}"/>
    <cellStyle name="20% - Accent1 2 14 2 3" xfId="849" xr:uid="{00000000-0005-0000-0000-000098020000}"/>
    <cellStyle name="20% - Accent1 2 14 2 4" xfId="850" xr:uid="{00000000-0005-0000-0000-000099020000}"/>
    <cellStyle name="20% - Accent1 2 14 3" xfId="851" xr:uid="{00000000-0005-0000-0000-00009A020000}"/>
    <cellStyle name="20% - Accent1 2 14 4" xfId="852" xr:uid="{00000000-0005-0000-0000-00009B020000}"/>
    <cellStyle name="20% - Accent1 2 14_Capital" xfId="853" xr:uid="{00000000-0005-0000-0000-00009C020000}"/>
    <cellStyle name="20% - Accent1 2 15" xfId="854" xr:uid="{00000000-0005-0000-0000-00009D020000}"/>
    <cellStyle name="20% - Accent1 2 15 2" xfId="855" xr:uid="{00000000-0005-0000-0000-00009E020000}"/>
    <cellStyle name="20% - Accent1 2 15 2 2" xfId="856" xr:uid="{00000000-0005-0000-0000-00009F020000}"/>
    <cellStyle name="20% - Accent1 2 15 2 3" xfId="857" xr:uid="{00000000-0005-0000-0000-0000A0020000}"/>
    <cellStyle name="20% - Accent1 2 15 2 4" xfId="858" xr:uid="{00000000-0005-0000-0000-0000A1020000}"/>
    <cellStyle name="20% - Accent1 2 15 3" xfId="859" xr:uid="{00000000-0005-0000-0000-0000A2020000}"/>
    <cellStyle name="20% - Accent1 2 15 4" xfId="860" xr:uid="{00000000-0005-0000-0000-0000A3020000}"/>
    <cellStyle name="20% - Accent1 2 15_2011-2016 Forecast WITHOUT CO Wind Phases 2 and 3 &amp; WO BHP Wind -- 6-10-11" xfId="861" xr:uid="{00000000-0005-0000-0000-0000A4020000}"/>
    <cellStyle name="20% - Accent1 2 16" xfId="862" xr:uid="{00000000-0005-0000-0000-0000A5020000}"/>
    <cellStyle name="20% - Accent1 2 16 2" xfId="863" xr:uid="{00000000-0005-0000-0000-0000A6020000}"/>
    <cellStyle name="20% - Accent1 2 16 3" xfId="864" xr:uid="{00000000-0005-0000-0000-0000A7020000}"/>
    <cellStyle name="20% - Accent1 2 16 4" xfId="865" xr:uid="{00000000-0005-0000-0000-0000A8020000}"/>
    <cellStyle name="20% - Accent1 2 16_2011-2016 Forecast WITHOUT CO Wind Phases 2 and 3 &amp; WO BHP Wind -- 6-10-11" xfId="866" xr:uid="{00000000-0005-0000-0000-0000A9020000}"/>
    <cellStyle name="20% - Accent1 2 17" xfId="867" xr:uid="{00000000-0005-0000-0000-0000AA020000}"/>
    <cellStyle name="20% - Accent1 2 18" xfId="868" xr:uid="{00000000-0005-0000-0000-0000AB020000}"/>
    <cellStyle name="20% - Accent1 2 2" xfId="869" xr:uid="{00000000-0005-0000-0000-0000AC020000}"/>
    <cellStyle name="20% - Accent1 2 2 10" xfId="870" xr:uid="{00000000-0005-0000-0000-0000AD020000}"/>
    <cellStyle name="20% - Accent1 2 2 10 2" xfId="871" xr:uid="{00000000-0005-0000-0000-0000AE020000}"/>
    <cellStyle name="20% - Accent1 2 2 10 2 2" xfId="872" xr:uid="{00000000-0005-0000-0000-0000AF020000}"/>
    <cellStyle name="20% - Accent1 2 2 10 2 3" xfId="873" xr:uid="{00000000-0005-0000-0000-0000B0020000}"/>
    <cellStyle name="20% - Accent1 2 2 10 2 4" xfId="874" xr:uid="{00000000-0005-0000-0000-0000B1020000}"/>
    <cellStyle name="20% - Accent1 2 2 10 3" xfId="875" xr:uid="{00000000-0005-0000-0000-0000B2020000}"/>
    <cellStyle name="20% - Accent1 2 2 10 4" xfId="876" xr:uid="{00000000-0005-0000-0000-0000B3020000}"/>
    <cellStyle name="20% - Accent1 2 2 10_CURRENT YEAR 2009 $-BY CC" xfId="877" xr:uid="{00000000-0005-0000-0000-0000B4020000}"/>
    <cellStyle name="20% - Accent1 2 2 11" xfId="878" xr:uid="{00000000-0005-0000-0000-0000B5020000}"/>
    <cellStyle name="20% - Accent1 2 2 12" xfId="879" xr:uid="{00000000-0005-0000-0000-0000B6020000}"/>
    <cellStyle name="20% - Accent1 2 2 13" xfId="880" xr:uid="{00000000-0005-0000-0000-0000B7020000}"/>
    <cellStyle name="20% - Accent1 2 2 14" xfId="881" xr:uid="{00000000-0005-0000-0000-0000B8020000}"/>
    <cellStyle name="20% - Accent1 2 2 15" xfId="882" xr:uid="{00000000-0005-0000-0000-0000B9020000}"/>
    <cellStyle name="20% - Accent1 2 2 16" xfId="883" xr:uid="{00000000-0005-0000-0000-0000BA020000}"/>
    <cellStyle name="20% - Accent1 2 2 17" xfId="884" xr:uid="{00000000-0005-0000-0000-0000BB020000}"/>
    <cellStyle name="20% - Accent1 2 2 2" xfId="885" xr:uid="{00000000-0005-0000-0000-0000BC020000}"/>
    <cellStyle name="20% - Accent1 2 2 2 10" xfId="886" xr:uid="{00000000-0005-0000-0000-0000BD020000}"/>
    <cellStyle name="20% - Accent1 2 2 2 10 2" xfId="887" xr:uid="{00000000-0005-0000-0000-0000BE020000}"/>
    <cellStyle name="20% - Accent1 2 2 2 10_CURRENT YEAR 2009 $-BY CC" xfId="888" xr:uid="{00000000-0005-0000-0000-0000BF020000}"/>
    <cellStyle name="20% - Accent1 2 2 2 11" xfId="889" xr:uid="{00000000-0005-0000-0000-0000C0020000}"/>
    <cellStyle name="20% - Accent1 2 2 2 11 2" xfId="890" xr:uid="{00000000-0005-0000-0000-0000C1020000}"/>
    <cellStyle name="20% - Accent1 2 2 2 11 3" xfId="891" xr:uid="{00000000-0005-0000-0000-0000C2020000}"/>
    <cellStyle name="20% - Accent1 2 2 2 11 4" xfId="892" xr:uid="{00000000-0005-0000-0000-0000C3020000}"/>
    <cellStyle name="20% - Accent1 2 2 2 11_CURRENT YEAR 2009 $-BY CC" xfId="893" xr:uid="{00000000-0005-0000-0000-0000C4020000}"/>
    <cellStyle name="20% - Accent1 2 2 2 12" xfId="894" xr:uid="{00000000-0005-0000-0000-0000C5020000}"/>
    <cellStyle name="20% - Accent1 2 2 2 13" xfId="895" xr:uid="{00000000-0005-0000-0000-0000C6020000}"/>
    <cellStyle name="20% - Accent1 2 2 2 14" xfId="896" xr:uid="{00000000-0005-0000-0000-0000C7020000}"/>
    <cellStyle name="20% - Accent1 2 2 2 15" xfId="897" xr:uid="{00000000-0005-0000-0000-0000C8020000}"/>
    <cellStyle name="20% - Accent1 2 2 2 2" xfId="898" xr:uid="{00000000-0005-0000-0000-0000C9020000}"/>
    <cellStyle name="20% - Accent1 2 2 2 2 2" xfId="899" xr:uid="{00000000-0005-0000-0000-0000CA020000}"/>
    <cellStyle name="20% - Accent1 2 2 2 2_CURRENT YEAR 2009 $-BY CC" xfId="900" xr:uid="{00000000-0005-0000-0000-0000CB020000}"/>
    <cellStyle name="20% - Accent1 2 2 2 3" xfId="901" xr:uid="{00000000-0005-0000-0000-0000CC020000}"/>
    <cellStyle name="20% - Accent1 2 2 2 3 2" xfId="902" xr:uid="{00000000-0005-0000-0000-0000CD020000}"/>
    <cellStyle name="20% - Accent1 2 2 2 3_CURRENT YEAR 2009 $-BY CC" xfId="903" xr:uid="{00000000-0005-0000-0000-0000CE020000}"/>
    <cellStyle name="20% - Accent1 2 2 2 4" xfId="904" xr:uid="{00000000-0005-0000-0000-0000CF020000}"/>
    <cellStyle name="20% - Accent1 2 2 2 4 2" xfId="905" xr:uid="{00000000-0005-0000-0000-0000D0020000}"/>
    <cellStyle name="20% - Accent1 2 2 2 4_CURRENT YEAR 2009 $-BY CC" xfId="906" xr:uid="{00000000-0005-0000-0000-0000D1020000}"/>
    <cellStyle name="20% - Accent1 2 2 2 5" xfId="907" xr:uid="{00000000-0005-0000-0000-0000D2020000}"/>
    <cellStyle name="20% - Accent1 2 2 2 5 2" xfId="908" xr:uid="{00000000-0005-0000-0000-0000D3020000}"/>
    <cellStyle name="20% - Accent1 2 2 2 5_CURRENT YEAR 2009 $-BY CC" xfId="909" xr:uid="{00000000-0005-0000-0000-0000D4020000}"/>
    <cellStyle name="20% - Accent1 2 2 2 6" xfId="910" xr:uid="{00000000-0005-0000-0000-0000D5020000}"/>
    <cellStyle name="20% - Accent1 2 2 2 6 2" xfId="911" xr:uid="{00000000-0005-0000-0000-0000D6020000}"/>
    <cellStyle name="20% - Accent1 2 2 2 6_CURRENT YEAR 2009 $-BY CC" xfId="912" xr:uid="{00000000-0005-0000-0000-0000D7020000}"/>
    <cellStyle name="20% - Accent1 2 2 2 7" xfId="913" xr:uid="{00000000-0005-0000-0000-0000D8020000}"/>
    <cellStyle name="20% - Accent1 2 2 2 7 2" xfId="914" xr:uid="{00000000-0005-0000-0000-0000D9020000}"/>
    <cellStyle name="20% - Accent1 2 2 2 7_CURRENT YEAR 2009 $-BY CC" xfId="915" xr:uid="{00000000-0005-0000-0000-0000DA020000}"/>
    <cellStyle name="20% - Accent1 2 2 2 8" xfId="916" xr:uid="{00000000-0005-0000-0000-0000DB020000}"/>
    <cellStyle name="20% - Accent1 2 2 2 8 2" xfId="917" xr:uid="{00000000-0005-0000-0000-0000DC020000}"/>
    <cellStyle name="20% - Accent1 2 2 2 8_CURRENT YEAR 2009 $-BY CC" xfId="918" xr:uid="{00000000-0005-0000-0000-0000DD020000}"/>
    <cellStyle name="20% - Accent1 2 2 2 9" xfId="919" xr:uid="{00000000-0005-0000-0000-0000DE020000}"/>
    <cellStyle name="20% - Accent1 2 2 2 9 2" xfId="920" xr:uid="{00000000-0005-0000-0000-0000DF020000}"/>
    <cellStyle name="20% - Accent1 2 2 2 9_CURRENT YEAR 2009 $-BY CC" xfId="921" xr:uid="{00000000-0005-0000-0000-0000E0020000}"/>
    <cellStyle name="20% - Accent1 2 2 2_CURRENT YEAR 2009 $-BY CC" xfId="922" xr:uid="{00000000-0005-0000-0000-0000E1020000}"/>
    <cellStyle name="20% - Accent1 2 2 3" xfId="923" xr:uid="{00000000-0005-0000-0000-0000E2020000}"/>
    <cellStyle name="20% - Accent1 2 2 3 2" xfId="924" xr:uid="{00000000-0005-0000-0000-0000E3020000}"/>
    <cellStyle name="20% - Accent1 2 2 3 2 2" xfId="925" xr:uid="{00000000-0005-0000-0000-0000E4020000}"/>
    <cellStyle name="20% - Accent1 2 2 3 2 3" xfId="926" xr:uid="{00000000-0005-0000-0000-0000E5020000}"/>
    <cellStyle name="20% - Accent1 2 2 3 2 4" xfId="927" xr:uid="{00000000-0005-0000-0000-0000E6020000}"/>
    <cellStyle name="20% - Accent1 2 2 3 3" xfId="928" xr:uid="{00000000-0005-0000-0000-0000E7020000}"/>
    <cellStyle name="20% - Accent1 2 2 3 4" xfId="929" xr:uid="{00000000-0005-0000-0000-0000E8020000}"/>
    <cellStyle name="20% - Accent1 2 2 3_CURRENT YEAR 2009 $-BY CC" xfId="930" xr:uid="{00000000-0005-0000-0000-0000E9020000}"/>
    <cellStyle name="20% - Accent1 2 2 4" xfId="931" xr:uid="{00000000-0005-0000-0000-0000EA020000}"/>
    <cellStyle name="20% - Accent1 2 2 4 2" xfId="932" xr:uid="{00000000-0005-0000-0000-0000EB020000}"/>
    <cellStyle name="20% - Accent1 2 2 4 2 2" xfId="933" xr:uid="{00000000-0005-0000-0000-0000EC020000}"/>
    <cellStyle name="20% - Accent1 2 2 4 2 3" xfId="934" xr:uid="{00000000-0005-0000-0000-0000ED020000}"/>
    <cellStyle name="20% - Accent1 2 2 4 2 4" xfId="935" xr:uid="{00000000-0005-0000-0000-0000EE020000}"/>
    <cellStyle name="20% - Accent1 2 2 4 3" xfId="936" xr:uid="{00000000-0005-0000-0000-0000EF020000}"/>
    <cellStyle name="20% - Accent1 2 2 4 4" xfId="937" xr:uid="{00000000-0005-0000-0000-0000F0020000}"/>
    <cellStyle name="20% - Accent1 2 2 4_CURRENT YEAR 2009 $-BY CC" xfId="938" xr:uid="{00000000-0005-0000-0000-0000F1020000}"/>
    <cellStyle name="20% - Accent1 2 2 5" xfId="939" xr:uid="{00000000-0005-0000-0000-0000F2020000}"/>
    <cellStyle name="20% - Accent1 2 2 5 2" xfId="940" xr:uid="{00000000-0005-0000-0000-0000F3020000}"/>
    <cellStyle name="20% - Accent1 2 2 5 2 2" xfId="941" xr:uid="{00000000-0005-0000-0000-0000F4020000}"/>
    <cellStyle name="20% - Accent1 2 2 5 2 3" xfId="942" xr:uid="{00000000-0005-0000-0000-0000F5020000}"/>
    <cellStyle name="20% - Accent1 2 2 5 2 4" xfId="943" xr:uid="{00000000-0005-0000-0000-0000F6020000}"/>
    <cellStyle name="20% - Accent1 2 2 5 3" xfId="944" xr:uid="{00000000-0005-0000-0000-0000F7020000}"/>
    <cellStyle name="20% - Accent1 2 2 5 4" xfId="945" xr:uid="{00000000-0005-0000-0000-0000F8020000}"/>
    <cellStyle name="20% - Accent1 2 2 5_CURRENT YEAR 2009 $-BY CC" xfId="946" xr:uid="{00000000-0005-0000-0000-0000F9020000}"/>
    <cellStyle name="20% - Accent1 2 2 6" xfId="947" xr:uid="{00000000-0005-0000-0000-0000FA020000}"/>
    <cellStyle name="20% - Accent1 2 2 6 2" xfId="948" xr:uid="{00000000-0005-0000-0000-0000FB020000}"/>
    <cellStyle name="20% - Accent1 2 2 6 2 2" xfId="949" xr:uid="{00000000-0005-0000-0000-0000FC020000}"/>
    <cellStyle name="20% - Accent1 2 2 6 2 3" xfId="950" xr:uid="{00000000-0005-0000-0000-0000FD020000}"/>
    <cellStyle name="20% - Accent1 2 2 6 2 4" xfId="951" xr:uid="{00000000-0005-0000-0000-0000FE020000}"/>
    <cellStyle name="20% - Accent1 2 2 6 3" xfId="952" xr:uid="{00000000-0005-0000-0000-0000FF020000}"/>
    <cellStyle name="20% - Accent1 2 2 6 4" xfId="953" xr:uid="{00000000-0005-0000-0000-000000030000}"/>
    <cellStyle name="20% - Accent1 2 2 6_CURRENT YEAR 2009 $-BY CC" xfId="954" xr:uid="{00000000-0005-0000-0000-000001030000}"/>
    <cellStyle name="20% - Accent1 2 2 7" xfId="955" xr:uid="{00000000-0005-0000-0000-000002030000}"/>
    <cellStyle name="20% - Accent1 2 2 7 2" xfId="956" xr:uid="{00000000-0005-0000-0000-000003030000}"/>
    <cellStyle name="20% - Accent1 2 2 7 2 2" xfId="957" xr:uid="{00000000-0005-0000-0000-000004030000}"/>
    <cellStyle name="20% - Accent1 2 2 7 2 3" xfId="958" xr:uid="{00000000-0005-0000-0000-000005030000}"/>
    <cellStyle name="20% - Accent1 2 2 7 2 4" xfId="959" xr:uid="{00000000-0005-0000-0000-000006030000}"/>
    <cellStyle name="20% - Accent1 2 2 7 3" xfId="960" xr:uid="{00000000-0005-0000-0000-000007030000}"/>
    <cellStyle name="20% - Accent1 2 2 7 4" xfId="961" xr:uid="{00000000-0005-0000-0000-000008030000}"/>
    <cellStyle name="20% - Accent1 2 2 7_CURRENT YEAR 2009 $-BY CC" xfId="962" xr:uid="{00000000-0005-0000-0000-000009030000}"/>
    <cellStyle name="20% - Accent1 2 2 8" xfId="963" xr:uid="{00000000-0005-0000-0000-00000A030000}"/>
    <cellStyle name="20% - Accent1 2 2 8 2" xfId="964" xr:uid="{00000000-0005-0000-0000-00000B030000}"/>
    <cellStyle name="20% - Accent1 2 2 8 2 2" xfId="965" xr:uid="{00000000-0005-0000-0000-00000C030000}"/>
    <cellStyle name="20% - Accent1 2 2 8 2 3" xfId="966" xr:uid="{00000000-0005-0000-0000-00000D030000}"/>
    <cellStyle name="20% - Accent1 2 2 8 2 4" xfId="967" xr:uid="{00000000-0005-0000-0000-00000E030000}"/>
    <cellStyle name="20% - Accent1 2 2 8 3" xfId="968" xr:uid="{00000000-0005-0000-0000-00000F030000}"/>
    <cellStyle name="20% - Accent1 2 2 8 4" xfId="969" xr:uid="{00000000-0005-0000-0000-000010030000}"/>
    <cellStyle name="20% - Accent1 2 2 8_CURRENT YEAR 2009 $-BY CC" xfId="970" xr:uid="{00000000-0005-0000-0000-000011030000}"/>
    <cellStyle name="20% - Accent1 2 2 9" xfId="971" xr:uid="{00000000-0005-0000-0000-000012030000}"/>
    <cellStyle name="20% - Accent1 2 2 9 2" xfId="972" xr:uid="{00000000-0005-0000-0000-000013030000}"/>
    <cellStyle name="20% - Accent1 2 2 9 2 2" xfId="973" xr:uid="{00000000-0005-0000-0000-000014030000}"/>
    <cellStyle name="20% - Accent1 2 2 9 2 3" xfId="974" xr:uid="{00000000-0005-0000-0000-000015030000}"/>
    <cellStyle name="20% - Accent1 2 2 9 2 4" xfId="975" xr:uid="{00000000-0005-0000-0000-000016030000}"/>
    <cellStyle name="20% - Accent1 2 2 9 3" xfId="976" xr:uid="{00000000-0005-0000-0000-000017030000}"/>
    <cellStyle name="20% - Accent1 2 2 9 4" xfId="977" xr:uid="{00000000-0005-0000-0000-000018030000}"/>
    <cellStyle name="20% - Accent1 2 2 9_CURRENT YEAR 2009 $-BY CC" xfId="978" xr:uid="{00000000-0005-0000-0000-000019030000}"/>
    <cellStyle name="20% - Accent1 2 2_2011-2016 Forecast WITHOUT CO Wind Phases 2 and 3 &amp; WO BHP Wind -- 6-10-11" xfId="979" xr:uid="{00000000-0005-0000-0000-00001A030000}"/>
    <cellStyle name="20% - Accent1 2 3" xfId="980" xr:uid="{00000000-0005-0000-0000-00001B030000}"/>
    <cellStyle name="20% - Accent1 2 3 2" xfId="981" xr:uid="{00000000-0005-0000-0000-00001C030000}"/>
    <cellStyle name="20% - Accent1 2 3_Capital" xfId="982" xr:uid="{00000000-0005-0000-0000-00001D030000}"/>
    <cellStyle name="20% - Accent1 2 4" xfId="983" xr:uid="{00000000-0005-0000-0000-00001E030000}"/>
    <cellStyle name="20% - Accent1 2 4 2" xfId="984" xr:uid="{00000000-0005-0000-0000-00001F030000}"/>
    <cellStyle name="20% - Accent1 2 4_Capital" xfId="985" xr:uid="{00000000-0005-0000-0000-000020030000}"/>
    <cellStyle name="20% - Accent1 2 5" xfId="986" xr:uid="{00000000-0005-0000-0000-000021030000}"/>
    <cellStyle name="20% - Accent1 2 5 2" xfId="987" xr:uid="{00000000-0005-0000-0000-000022030000}"/>
    <cellStyle name="20% - Accent1 2 5_Capital" xfId="988" xr:uid="{00000000-0005-0000-0000-000023030000}"/>
    <cellStyle name="20% - Accent1 2 6" xfId="989" xr:uid="{00000000-0005-0000-0000-000024030000}"/>
    <cellStyle name="20% - Accent1 2 6 2" xfId="990" xr:uid="{00000000-0005-0000-0000-000025030000}"/>
    <cellStyle name="20% - Accent1 2 6_Capital" xfId="991" xr:uid="{00000000-0005-0000-0000-000026030000}"/>
    <cellStyle name="20% - Accent1 2 7" xfId="992" xr:uid="{00000000-0005-0000-0000-000027030000}"/>
    <cellStyle name="20% - Accent1 2 7 2" xfId="993" xr:uid="{00000000-0005-0000-0000-000028030000}"/>
    <cellStyle name="20% - Accent1 2 7_Capital" xfId="994" xr:uid="{00000000-0005-0000-0000-000029030000}"/>
    <cellStyle name="20% - Accent1 2 8" xfId="995" xr:uid="{00000000-0005-0000-0000-00002A030000}"/>
    <cellStyle name="20% - Accent1 2 8 2" xfId="996" xr:uid="{00000000-0005-0000-0000-00002B030000}"/>
    <cellStyle name="20% - Accent1 2 8_Capital" xfId="997" xr:uid="{00000000-0005-0000-0000-00002C030000}"/>
    <cellStyle name="20% - Accent1 2 9" xfId="998" xr:uid="{00000000-0005-0000-0000-00002D030000}"/>
    <cellStyle name="20% - Accent1 2 9 2" xfId="999" xr:uid="{00000000-0005-0000-0000-00002E030000}"/>
    <cellStyle name="20% - Accent1 2 9_Capital" xfId="1000" xr:uid="{00000000-0005-0000-0000-00002F030000}"/>
    <cellStyle name="20% - Accent1 2_9_and_3_Actual_and_Forecast_Model_2010_MH" xfId="1001" xr:uid="{00000000-0005-0000-0000-000030030000}"/>
    <cellStyle name="20% - Accent1 20" xfId="1002" xr:uid="{00000000-0005-0000-0000-000031030000}"/>
    <cellStyle name="20% - Accent1 20 2" xfId="1003" xr:uid="{00000000-0005-0000-0000-000032030000}"/>
    <cellStyle name="20% - Accent1 20 3" xfId="1004" xr:uid="{00000000-0005-0000-0000-000033030000}"/>
    <cellStyle name="20% - Accent1 21" xfId="1005" xr:uid="{00000000-0005-0000-0000-000034030000}"/>
    <cellStyle name="20% - Accent1 21 2" xfId="1006" xr:uid="{00000000-0005-0000-0000-000035030000}"/>
    <cellStyle name="20% - Accent1 21 3" xfId="1007" xr:uid="{00000000-0005-0000-0000-000036030000}"/>
    <cellStyle name="20% - Accent1 22" xfId="1008" xr:uid="{00000000-0005-0000-0000-000037030000}"/>
    <cellStyle name="20% - Accent1 22 2" xfId="1009" xr:uid="{00000000-0005-0000-0000-000038030000}"/>
    <cellStyle name="20% - Accent1 22 3" xfId="1010" xr:uid="{00000000-0005-0000-0000-000039030000}"/>
    <cellStyle name="20% - Accent1 23" xfId="1011" xr:uid="{00000000-0005-0000-0000-00003A030000}"/>
    <cellStyle name="20% - Accent1 23 2" xfId="1012" xr:uid="{00000000-0005-0000-0000-00003B030000}"/>
    <cellStyle name="20% - Accent1 23 3" xfId="1013" xr:uid="{00000000-0005-0000-0000-00003C030000}"/>
    <cellStyle name="20% - Accent1 24" xfId="1014" xr:uid="{00000000-0005-0000-0000-00003D030000}"/>
    <cellStyle name="20% - Accent1 24 2" xfId="1015" xr:uid="{00000000-0005-0000-0000-00003E030000}"/>
    <cellStyle name="20% - Accent1 24 3" xfId="1016" xr:uid="{00000000-0005-0000-0000-00003F030000}"/>
    <cellStyle name="20% - Accent1 25" xfId="1017" xr:uid="{00000000-0005-0000-0000-000040030000}"/>
    <cellStyle name="20% - Accent1 25 2" xfId="1018" xr:uid="{00000000-0005-0000-0000-000041030000}"/>
    <cellStyle name="20% - Accent1 25 3" xfId="1019" xr:uid="{00000000-0005-0000-0000-000042030000}"/>
    <cellStyle name="20% - Accent1 26" xfId="1020" xr:uid="{00000000-0005-0000-0000-000043030000}"/>
    <cellStyle name="20% - Accent1 26 2" xfId="1021" xr:uid="{00000000-0005-0000-0000-000044030000}"/>
    <cellStyle name="20% - Accent1 26 3" xfId="1022" xr:uid="{00000000-0005-0000-0000-000045030000}"/>
    <cellStyle name="20% - Accent1 27" xfId="1023" xr:uid="{00000000-0005-0000-0000-000046030000}"/>
    <cellStyle name="20% - Accent1 27 2" xfId="1024" xr:uid="{00000000-0005-0000-0000-000047030000}"/>
    <cellStyle name="20% - Accent1 27 3" xfId="1025" xr:uid="{00000000-0005-0000-0000-000048030000}"/>
    <cellStyle name="20% - Accent1 28" xfId="1026" xr:uid="{00000000-0005-0000-0000-000049030000}"/>
    <cellStyle name="20% - Accent1 28 2" xfId="1027" xr:uid="{00000000-0005-0000-0000-00004A030000}"/>
    <cellStyle name="20% - Accent1 28 3" xfId="1028" xr:uid="{00000000-0005-0000-0000-00004B030000}"/>
    <cellStyle name="20% - Accent1 29" xfId="1029" xr:uid="{00000000-0005-0000-0000-00004C030000}"/>
    <cellStyle name="20% - Accent1 29 2" xfId="1030" xr:uid="{00000000-0005-0000-0000-00004D030000}"/>
    <cellStyle name="20% - Accent1 29 3" xfId="1031" xr:uid="{00000000-0005-0000-0000-00004E030000}"/>
    <cellStyle name="20% - Accent1 3" xfId="1032" xr:uid="{00000000-0005-0000-0000-00004F030000}"/>
    <cellStyle name="20% - Accent1 3 2" xfId="1033" xr:uid="{00000000-0005-0000-0000-000050030000}"/>
    <cellStyle name="20% - Accent1 3 2 2" xfId="1034" xr:uid="{00000000-0005-0000-0000-000051030000}"/>
    <cellStyle name="20% - Accent1 3 2_CURRENT YEAR 2009 $-BY CC" xfId="1035" xr:uid="{00000000-0005-0000-0000-000052030000}"/>
    <cellStyle name="20% - Accent1 3 3" xfId="1036" xr:uid="{00000000-0005-0000-0000-000053030000}"/>
    <cellStyle name="20% - Accent1 3_2011-2016 Forecast WITHOUT CO Wind Phases 2 and 3 &amp; WO BHP Wind -- 6-10-11" xfId="1037" xr:uid="{00000000-0005-0000-0000-000054030000}"/>
    <cellStyle name="20% - Accent1 30" xfId="1038" xr:uid="{00000000-0005-0000-0000-000055030000}"/>
    <cellStyle name="20% - Accent1 30 2" xfId="1039" xr:uid="{00000000-0005-0000-0000-000056030000}"/>
    <cellStyle name="20% - Accent1 30 3" xfId="1040" xr:uid="{00000000-0005-0000-0000-000057030000}"/>
    <cellStyle name="20% - Accent1 31" xfId="1041" xr:uid="{00000000-0005-0000-0000-000058030000}"/>
    <cellStyle name="20% - Accent1 31 2" xfId="1042" xr:uid="{00000000-0005-0000-0000-000059030000}"/>
    <cellStyle name="20% - Accent1 31 3" xfId="1043" xr:uid="{00000000-0005-0000-0000-00005A030000}"/>
    <cellStyle name="20% - Accent1 32" xfId="1044" xr:uid="{00000000-0005-0000-0000-00005B030000}"/>
    <cellStyle name="20% - Accent1 32 2" xfId="1045" xr:uid="{00000000-0005-0000-0000-00005C030000}"/>
    <cellStyle name="20% - Accent1 32 3" xfId="1046" xr:uid="{00000000-0005-0000-0000-00005D030000}"/>
    <cellStyle name="20% - Accent1 33" xfId="1047" xr:uid="{00000000-0005-0000-0000-00005E030000}"/>
    <cellStyle name="20% - Accent1 33 2" xfId="1048" xr:uid="{00000000-0005-0000-0000-00005F030000}"/>
    <cellStyle name="20% - Accent1 33 3" xfId="1049" xr:uid="{00000000-0005-0000-0000-000060030000}"/>
    <cellStyle name="20% - Accent1 34" xfId="1050" xr:uid="{00000000-0005-0000-0000-000061030000}"/>
    <cellStyle name="20% - Accent1 34 2" xfId="1051" xr:uid="{00000000-0005-0000-0000-000062030000}"/>
    <cellStyle name="20% - Accent1 34 3" xfId="1052" xr:uid="{00000000-0005-0000-0000-000063030000}"/>
    <cellStyle name="20% - Accent1 35" xfId="1053" xr:uid="{00000000-0005-0000-0000-000064030000}"/>
    <cellStyle name="20% - Accent1 35 2" xfId="1054" xr:uid="{00000000-0005-0000-0000-000065030000}"/>
    <cellStyle name="20% - Accent1 36" xfId="1055" xr:uid="{00000000-0005-0000-0000-000066030000}"/>
    <cellStyle name="20% - Accent1 36 2" xfId="1056" xr:uid="{00000000-0005-0000-0000-000067030000}"/>
    <cellStyle name="20% - Accent1 37" xfId="1057" xr:uid="{00000000-0005-0000-0000-000068030000}"/>
    <cellStyle name="20% - Accent1 37 2" xfId="1058" xr:uid="{00000000-0005-0000-0000-000069030000}"/>
    <cellStyle name="20% - Accent1 38" xfId="1059" xr:uid="{00000000-0005-0000-0000-00006A030000}"/>
    <cellStyle name="20% - Accent1 38 2" xfId="1060" xr:uid="{00000000-0005-0000-0000-00006B030000}"/>
    <cellStyle name="20% - Accent1 39" xfId="1061" xr:uid="{00000000-0005-0000-0000-00006C030000}"/>
    <cellStyle name="20% - Accent1 39 2" xfId="1062" xr:uid="{00000000-0005-0000-0000-00006D030000}"/>
    <cellStyle name="20% - Accent1 4" xfId="1063" xr:uid="{00000000-0005-0000-0000-00006E030000}"/>
    <cellStyle name="20% - Accent1 4 2" xfId="1064" xr:uid="{00000000-0005-0000-0000-00006F030000}"/>
    <cellStyle name="20% - Accent1 4 2 2" xfId="1065" xr:uid="{00000000-0005-0000-0000-000070030000}"/>
    <cellStyle name="20% - Accent1 4 2_CURRENT YEAR 2009 $-BY CC" xfId="1066" xr:uid="{00000000-0005-0000-0000-000071030000}"/>
    <cellStyle name="20% - Accent1 4 3" xfId="1067" xr:uid="{00000000-0005-0000-0000-000072030000}"/>
    <cellStyle name="20% - Accent1 4_2011-2016 Forecast WITHOUT CO Wind Phases 2 and 3 &amp; WO BHP Wind -- 6-10-11" xfId="1068" xr:uid="{00000000-0005-0000-0000-000073030000}"/>
    <cellStyle name="20% - Accent1 40" xfId="1069" xr:uid="{00000000-0005-0000-0000-000074030000}"/>
    <cellStyle name="20% - Accent1 40 2" xfId="1070" xr:uid="{00000000-0005-0000-0000-000075030000}"/>
    <cellStyle name="20% - Accent1 41" xfId="1071" xr:uid="{00000000-0005-0000-0000-000076030000}"/>
    <cellStyle name="20% - Accent1 41 2" xfId="1072" xr:uid="{00000000-0005-0000-0000-000077030000}"/>
    <cellStyle name="20% - Accent1 42" xfId="1073" xr:uid="{00000000-0005-0000-0000-000078030000}"/>
    <cellStyle name="20% - Accent1 43" xfId="1074" xr:uid="{00000000-0005-0000-0000-000079030000}"/>
    <cellStyle name="20% - Accent1 5" xfId="1075" xr:uid="{00000000-0005-0000-0000-00007A030000}"/>
    <cellStyle name="20% - Accent1 5 2" xfId="1076" xr:uid="{00000000-0005-0000-0000-00007B030000}"/>
    <cellStyle name="20% - Accent1 5 2 2" xfId="1077" xr:uid="{00000000-0005-0000-0000-00007C030000}"/>
    <cellStyle name="20% - Accent1 5 2_CURRENT YEAR 2009 $-BY CC" xfId="1078" xr:uid="{00000000-0005-0000-0000-00007D030000}"/>
    <cellStyle name="20% - Accent1 5 3" xfId="1079" xr:uid="{00000000-0005-0000-0000-00007E030000}"/>
    <cellStyle name="20% - Accent1 5_9_and_3_Actual_and_Forecast_Model_2010_MH" xfId="1080" xr:uid="{00000000-0005-0000-0000-00007F030000}"/>
    <cellStyle name="20% - Accent1 6" xfId="1081" xr:uid="{00000000-0005-0000-0000-000080030000}"/>
    <cellStyle name="20% - Accent1 6 2" xfId="1082" xr:uid="{00000000-0005-0000-0000-000081030000}"/>
    <cellStyle name="20% - Accent1 6 2 2" xfId="1083" xr:uid="{00000000-0005-0000-0000-000082030000}"/>
    <cellStyle name="20% - Accent1 6 3" xfId="1084" xr:uid="{00000000-0005-0000-0000-000083030000}"/>
    <cellStyle name="20% - Accent1 6 3 2" xfId="1085" xr:uid="{00000000-0005-0000-0000-000084030000}"/>
    <cellStyle name="20% - Accent1 6 4" xfId="1086" xr:uid="{00000000-0005-0000-0000-000085030000}"/>
    <cellStyle name="20% - Accent1 6 4 2" xfId="1087" xr:uid="{00000000-0005-0000-0000-000086030000}"/>
    <cellStyle name="20% - Accent1 6 5" xfId="1088" xr:uid="{00000000-0005-0000-0000-000087030000}"/>
    <cellStyle name="20% - Accent1 6 5 2" xfId="1089" xr:uid="{00000000-0005-0000-0000-000088030000}"/>
    <cellStyle name="20% - Accent1 6 5 3" xfId="1090" xr:uid="{00000000-0005-0000-0000-000089030000}"/>
    <cellStyle name="20% - Accent1 6 5 4" xfId="1091" xr:uid="{00000000-0005-0000-0000-00008A030000}"/>
    <cellStyle name="20% - Accent1 6 6" xfId="1092" xr:uid="{00000000-0005-0000-0000-00008B030000}"/>
    <cellStyle name="20% - Accent1 6 7" xfId="1093" xr:uid="{00000000-0005-0000-0000-00008C030000}"/>
    <cellStyle name="20% - Accent1 6_9_and_3_Actual_and_Forecast_Model_2010_MH" xfId="1094" xr:uid="{00000000-0005-0000-0000-00008D030000}"/>
    <cellStyle name="20% - Accent1 7" xfId="1095" xr:uid="{00000000-0005-0000-0000-00008E030000}"/>
    <cellStyle name="20% - Accent1 7 2" xfId="1096" xr:uid="{00000000-0005-0000-0000-00008F030000}"/>
    <cellStyle name="20% - Accent1 7 2 2" xfId="1097" xr:uid="{00000000-0005-0000-0000-000090030000}"/>
    <cellStyle name="20% - Accent1 7 3" xfId="1098" xr:uid="{00000000-0005-0000-0000-000091030000}"/>
    <cellStyle name="20% - Accent1 7 3 2" xfId="1099" xr:uid="{00000000-0005-0000-0000-000092030000}"/>
    <cellStyle name="20% - Accent1 7 4" xfId="1100" xr:uid="{00000000-0005-0000-0000-000093030000}"/>
    <cellStyle name="20% - Accent1 7 4 2" xfId="1101" xr:uid="{00000000-0005-0000-0000-000094030000}"/>
    <cellStyle name="20% - Accent1 7 5" xfId="1102" xr:uid="{00000000-0005-0000-0000-000095030000}"/>
    <cellStyle name="20% - Accent1 7 5 2" xfId="1103" xr:uid="{00000000-0005-0000-0000-000096030000}"/>
    <cellStyle name="20% - Accent1 7 5 3" xfId="1104" xr:uid="{00000000-0005-0000-0000-000097030000}"/>
    <cellStyle name="20% - Accent1 7 5 4" xfId="1105" xr:uid="{00000000-0005-0000-0000-000098030000}"/>
    <cellStyle name="20% - Accent1 7 6" xfId="1106" xr:uid="{00000000-0005-0000-0000-000099030000}"/>
    <cellStyle name="20% - Accent1 7 7" xfId="1107" xr:uid="{00000000-0005-0000-0000-00009A030000}"/>
    <cellStyle name="20% - Accent1 7_Capital" xfId="1108" xr:uid="{00000000-0005-0000-0000-00009B030000}"/>
    <cellStyle name="20% - Accent1 8" xfId="1109" xr:uid="{00000000-0005-0000-0000-00009C030000}"/>
    <cellStyle name="20% - Accent1 8 2" xfId="1110" xr:uid="{00000000-0005-0000-0000-00009D030000}"/>
    <cellStyle name="20% - Accent1 8 2 2" xfId="1111" xr:uid="{00000000-0005-0000-0000-00009E030000}"/>
    <cellStyle name="20% - Accent1 8 3" xfId="1112" xr:uid="{00000000-0005-0000-0000-00009F030000}"/>
    <cellStyle name="20% - Accent1 8 3 2" xfId="1113" xr:uid="{00000000-0005-0000-0000-0000A0030000}"/>
    <cellStyle name="20% - Accent1 8 4" xfId="1114" xr:uid="{00000000-0005-0000-0000-0000A1030000}"/>
    <cellStyle name="20% - Accent1 8 4 2" xfId="1115" xr:uid="{00000000-0005-0000-0000-0000A2030000}"/>
    <cellStyle name="20% - Accent1 8 5" xfId="1116" xr:uid="{00000000-0005-0000-0000-0000A3030000}"/>
    <cellStyle name="20% - Accent1 8 5 2" xfId="1117" xr:uid="{00000000-0005-0000-0000-0000A4030000}"/>
    <cellStyle name="20% - Accent1 8 5 3" xfId="1118" xr:uid="{00000000-0005-0000-0000-0000A5030000}"/>
    <cellStyle name="20% - Accent1 8 5 4" xfId="1119" xr:uid="{00000000-0005-0000-0000-0000A6030000}"/>
    <cellStyle name="20% - Accent1 8 6" xfId="1120" xr:uid="{00000000-0005-0000-0000-0000A7030000}"/>
    <cellStyle name="20% - Accent1 8 7" xfId="1121" xr:uid="{00000000-0005-0000-0000-0000A8030000}"/>
    <cellStyle name="20% - Accent1 8_Capital" xfId="1122" xr:uid="{00000000-0005-0000-0000-0000A9030000}"/>
    <cellStyle name="20% - Accent1 9" xfId="1123" xr:uid="{00000000-0005-0000-0000-0000AA030000}"/>
    <cellStyle name="20% - Accent1 9 2" xfId="1124" xr:uid="{00000000-0005-0000-0000-0000AB030000}"/>
    <cellStyle name="20% - Accent1 9 2 2" xfId="1125" xr:uid="{00000000-0005-0000-0000-0000AC030000}"/>
    <cellStyle name="20% - Accent1 9 3" xfId="1126" xr:uid="{00000000-0005-0000-0000-0000AD030000}"/>
    <cellStyle name="20% - Accent1 9 3 2" xfId="1127" xr:uid="{00000000-0005-0000-0000-0000AE030000}"/>
    <cellStyle name="20% - Accent1 9 4" xfId="1128" xr:uid="{00000000-0005-0000-0000-0000AF030000}"/>
    <cellStyle name="20% - Accent1 9 4 2" xfId="1129" xr:uid="{00000000-0005-0000-0000-0000B0030000}"/>
    <cellStyle name="20% - Accent1 9 5" xfId="1130" xr:uid="{00000000-0005-0000-0000-0000B1030000}"/>
    <cellStyle name="20% - Accent1 9 5 2" xfId="1131" xr:uid="{00000000-0005-0000-0000-0000B2030000}"/>
    <cellStyle name="20% - Accent1 9 5 3" xfId="1132" xr:uid="{00000000-0005-0000-0000-0000B3030000}"/>
    <cellStyle name="20% - Accent1 9 5 4" xfId="1133" xr:uid="{00000000-0005-0000-0000-0000B4030000}"/>
    <cellStyle name="20% - Accent1 9 6" xfId="1134" xr:uid="{00000000-0005-0000-0000-0000B5030000}"/>
    <cellStyle name="20% - Accent1 9 7" xfId="1135" xr:uid="{00000000-0005-0000-0000-0000B6030000}"/>
    <cellStyle name="20% - Accent1 9_Capital" xfId="1136" xr:uid="{00000000-0005-0000-0000-0000B7030000}"/>
    <cellStyle name="20% - Accent2 10" xfId="1137" xr:uid="{00000000-0005-0000-0000-0000B8030000}"/>
    <cellStyle name="20% - Accent2 10 2" xfId="1138" xr:uid="{00000000-0005-0000-0000-0000B9030000}"/>
    <cellStyle name="20% - Accent2 10 2 2" xfId="1139" xr:uid="{00000000-0005-0000-0000-0000BA030000}"/>
    <cellStyle name="20% - Accent2 10 3" xfId="1140" xr:uid="{00000000-0005-0000-0000-0000BB030000}"/>
    <cellStyle name="20% - Accent2 10 3 2" xfId="1141" xr:uid="{00000000-0005-0000-0000-0000BC030000}"/>
    <cellStyle name="20% - Accent2 10 4" xfId="1142" xr:uid="{00000000-0005-0000-0000-0000BD030000}"/>
    <cellStyle name="20% - Accent2 10 4 2" xfId="1143" xr:uid="{00000000-0005-0000-0000-0000BE030000}"/>
    <cellStyle name="20% - Accent2 10 5" xfId="1144" xr:uid="{00000000-0005-0000-0000-0000BF030000}"/>
    <cellStyle name="20% - Accent2 10 5 2" xfId="1145" xr:uid="{00000000-0005-0000-0000-0000C0030000}"/>
    <cellStyle name="20% - Accent2 10 5 3" xfId="1146" xr:uid="{00000000-0005-0000-0000-0000C1030000}"/>
    <cellStyle name="20% - Accent2 10 5 4" xfId="1147" xr:uid="{00000000-0005-0000-0000-0000C2030000}"/>
    <cellStyle name="20% - Accent2 10 6" xfId="1148" xr:uid="{00000000-0005-0000-0000-0000C3030000}"/>
    <cellStyle name="20% - Accent2 10 7" xfId="1149" xr:uid="{00000000-0005-0000-0000-0000C4030000}"/>
    <cellStyle name="20% - Accent2 10_Capital" xfId="1150" xr:uid="{00000000-0005-0000-0000-0000C5030000}"/>
    <cellStyle name="20% - Accent2 11" xfId="1151" xr:uid="{00000000-0005-0000-0000-0000C6030000}"/>
    <cellStyle name="20% - Accent2 11 2" xfId="1152" xr:uid="{00000000-0005-0000-0000-0000C7030000}"/>
    <cellStyle name="20% - Accent2 11 2 2" xfId="1153" xr:uid="{00000000-0005-0000-0000-0000C8030000}"/>
    <cellStyle name="20% - Accent2 11 3" xfId="1154" xr:uid="{00000000-0005-0000-0000-0000C9030000}"/>
    <cellStyle name="20% - Accent2 11 3 2" xfId="1155" xr:uid="{00000000-0005-0000-0000-0000CA030000}"/>
    <cellStyle name="20% - Accent2 11 4" xfId="1156" xr:uid="{00000000-0005-0000-0000-0000CB030000}"/>
    <cellStyle name="20% - Accent2 11 4 2" xfId="1157" xr:uid="{00000000-0005-0000-0000-0000CC030000}"/>
    <cellStyle name="20% - Accent2 11 5" xfId="1158" xr:uid="{00000000-0005-0000-0000-0000CD030000}"/>
    <cellStyle name="20% - Accent2 11 5 2" xfId="1159" xr:uid="{00000000-0005-0000-0000-0000CE030000}"/>
    <cellStyle name="20% - Accent2 11 5 3" xfId="1160" xr:uid="{00000000-0005-0000-0000-0000CF030000}"/>
    <cellStyle name="20% - Accent2 11 5 4" xfId="1161" xr:uid="{00000000-0005-0000-0000-0000D0030000}"/>
    <cellStyle name="20% - Accent2 11 6" xfId="1162" xr:uid="{00000000-0005-0000-0000-0000D1030000}"/>
    <cellStyle name="20% - Accent2 11 7" xfId="1163" xr:uid="{00000000-0005-0000-0000-0000D2030000}"/>
    <cellStyle name="20% - Accent2 11_Capital" xfId="1164" xr:uid="{00000000-0005-0000-0000-0000D3030000}"/>
    <cellStyle name="20% - Accent2 12" xfId="1165" xr:uid="{00000000-0005-0000-0000-0000D4030000}"/>
    <cellStyle name="20% - Accent2 12 2" xfId="1166" xr:uid="{00000000-0005-0000-0000-0000D5030000}"/>
    <cellStyle name="20% - Accent2 12 2 2" xfId="1167" xr:uid="{00000000-0005-0000-0000-0000D6030000}"/>
    <cellStyle name="20% - Accent2 12 2 2 2" xfId="1168" xr:uid="{00000000-0005-0000-0000-0000D7030000}"/>
    <cellStyle name="20% - Accent2 12 2 2 3" xfId="1169" xr:uid="{00000000-0005-0000-0000-0000D8030000}"/>
    <cellStyle name="20% - Accent2 12 2 2 4" xfId="1170" xr:uid="{00000000-0005-0000-0000-0000D9030000}"/>
    <cellStyle name="20% - Accent2 12 2 3" xfId="1171" xr:uid="{00000000-0005-0000-0000-0000DA030000}"/>
    <cellStyle name="20% - Accent2 12 2 4" xfId="1172" xr:uid="{00000000-0005-0000-0000-0000DB030000}"/>
    <cellStyle name="20% - Accent2 12 2_Capital" xfId="1173" xr:uid="{00000000-0005-0000-0000-0000DC030000}"/>
    <cellStyle name="20% - Accent2 12 3" xfId="1174" xr:uid="{00000000-0005-0000-0000-0000DD030000}"/>
    <cellStyle name="20% - Accent2 12 3 2" xfId="1175" xr:uid="{00000000-0005-0000-0000-0000DE030000}"/>
    <cellStyle name="20% - Accent2 12 3 2 2" xfId="1176" xr:uid="{00000000-0005-0000-0000-0000DF030000}"/>
    <cellStyle name="20% - Accent2 12 3 2 3" xfId="1177" xr:uid="{00000000-0005-0000-0000-0000E0030000}"/>
    <cellStyle name="20% - Accent2 12 3 2 4" xfId="1178" xr:uid="{00000000-0005-0000-0000-0000E1030000}"/>
    <cellStyle name="20% - Accent2 12 3 3" xfId="1179" xr:uid="{00000000-0005-0000-0000-0000E2030000}"/>
    <cellStyle name="20% - Accent2 12 3 4" xfId="1180" xr:uid="{00000000-0005-0000-0000-0000E3030000}"/>
    <cellStyle name="20% - Accent2 12 3_Capital" xfId="1181" xr:uid="{00000000-0005-0000-0000-0000E4030000}"/>
    <cellStyle name="20% - Accent2 12 4" xfId="1182" xr:uid="{00000000-0005-0000-0000-0000E5030000}"/>
    <cellStyle name="20% - Accent2 12 4 2" xfId="1183" xr:uid="{00000000-0005-0000-0000-0000E6030000}"/>
    <cellStyle name="20% - Accent2 12 4 2 2" xfId="1184" xr:uid="{00000000-0005-0000-0000-0000E7030000}"/>
    <cellStyle name="20% - Accent2 12 4 2 3" xfId="1185" xr:uid="{00000000-0005-0000-0000-0000E8030000}"/>
    <cellStyle name="20% - Accent2 12 4 2 4" xfId="1186" xr:uid="{00000000-0005-0000-0000-0000E9030000}"/>
    <cellStyle name="20% - Accent2 12 4 3" xfId="1187" xr:uid="{00000000-0005-0000-0000-0000EA030000}"/>
    <cellStyle name="20% - Accent2 12 4 4" xfId="1188" xr:uid="{00000000-0005-0000-0000-0000EB030000}"/>
    <cellStyle name="20% - Accent2 12 5" xfId="1189" xr:uid="{00000000-0005-0000-0000-0000EC030000}"/>
    <cellStyle name="20% - Accent2 12 5 2" xfId="1190" xr:uid="{00000000-0005-0000-0000-0000ED030000}"/>
    <cellStyle name="20% - Accent2 12 5 3" xfId="1191" xr:uid="{00000000-0005-0000-0000-0000EE030000}"/>
    <cellStyle name="20% - Accent2 12 5 4" xfId="1192" xr:uid="{00000000-0005-0000-0000-0000EF030000}"/>
    <cellStyle name="20% - Accent2 12 6" xfId="1193" xr:uid="{00000000-0005-0000-0000-0000F0030000}"/>
    <cellStyle name="20% - Accent2 12 7" xfId="1194" xr:uid="{00000000-0005-0000-0000-0000F1030000}"/>
    <cellStyle name="20% - Accent2 12_Capital" xfId="1195" xr:uid="{00000000-0005-0000-0000-0000F2030000}"/>
    <cellStyle name="20% - Accent2 13" xfId="1196" xr:uid="{00000000-0005-0000-0000-0000F3030000}"/>
    <cellStyle name="20% - Accent2 13 2" xfId="1197" xr:uid="{00000000-0005-0000-0000-0000F4030000}"/>
    <cellStyle name="20% - Accent2 13 2 2" xfId="1198" xr:uid="{00000000-0005-0000-0000-0000F5030000}"/>
    <cellStyle name="20% - Accent2 13 2 2 2" xfId="1199" xr:uid="{00000000-0005-0000-0000-0000F6030000}"/>
    <cellStyle name="20% - Accent2 13 2 2 3" xfId="1200" xr:uid="{00000000-0005-0000-0000-0000F7030000}"/>
    <cellStyle name="20% - Accent2 13 2 2 4" xfId="1201" xr:uid="{00000000-0005-0000-0000-0000F8030000}"/>
    <cellStyle name="20% - Accent2 13 2 3" xfId="1202" xr:uid="{00000000-0005-0000-0000-0000F9030000}"/>
    <cellStyle name="20% - Accent2 13 2 4" xfId="1203" xr:uid="{00000000-0005-0000-0000-0000FA030000}"/>
    <cellStyle name="20% - Accent2 13 2_Capital" xfId="1204" xr:uid="{00000000-0005-0000-0000-0000FB030000}"/>
    <cellStyle name="20% - Accent2 13 3" xfId="1205" xr:uid="{00000000-0005-0000-0000-0000FC030000}"/>
    <cellStyle name="20% - Accent2 13 3 2" xfId="1206" xr:uid="{00000000-0005-0000-0000-0000FD030000}"/>
    <cellStyle name="20% - Accent2 13 3 2 2" xfId="1207" xr:uid="{00000000-0005-0000-0000-0000FE030000}"/>
    <cellStyle name="20% - Accent2 13 3 2 3" xfId="1208" xr:uid="{00000000-0005-0000-0000-0000FF030000}"/>
    <cellStyle name="20% - Accent2 13 3 2 4" xfId="1209" xr:uid="{00000000-0005-0000-0000-000000040000}"/>
    <cellStyle name="20% - Accent2 13 3 3" xfId="1210" xr:uid="{00000000-0005-0000-0000-000001040000}"/>
    <cellStyle name="20% - Accent2 13 3 4" xfId="1211" xr:uid="{00000000-0005-0000-0000-000002040000}"/>
    <cellStyle name="20% - Accent2 13 3_Capital" xfId="1212" xr:uid="{00000000-0005-0000-0000-000003040000}"/>
    <cellStyle name="20% - Accent2 13 4" xfId="1213" xr:uid="{00000000-0005-0000-0000-000004040000}"/>
    <cellStyle name="20% - Accent2 13 4 2" xfId="1214" xr:uid="{00000000-0005-0000-0000-000005040000}"/>
    <cellStyle name="20% - Accent2 13 4 2 2" xfId="1215" xr:uid="{00000000-0005-0000-0000-000006040000}"/>
    <cellStyle name="20% - Accent2 13 4 2 3" xfId="1216" xr:uid="{00000000-0005-0000-0000-000007040000}"/>
    <cellStyle name="20% - Accent2 13 4 2 4" xfId="1217" xr:uid="{00000000-0005-0000-0000-000008040000}"/>
    <cellStyle name="20% - Accent2 13 4 3" xfId="1218" xr:uid="{00000000-0005-0000-0000-000009040000}"/>
    <cellStyle name="20% - Accent2 13 4 4" xfId="1219" xr:uid="{00000000-0005-0000-0000-00000A040000}"/>
    <cellStyle name="20% - Accent2 13 5" xfId="1220" xr:uid="{00000000-0005-0000-0000-00000B040000}"/>
    <cellStyle name="20% - Accent2 13 5 2" xfId="1221" xr:uid="{00000000-0005-0000-0000-00000C040000}"/>
    <cellStyle name="20% - Accent2 13 5 3" xfId="1222" xr:uid="{00000000-0005-0000-0000-00000D040000}"/>
    <cellStyle name="20% - Accent2 13 5 4" xfId="1223" xr:uid="{00000000-0005-0000-0000-00000E040000}"/>
    <cellStyle name="20% - Accent2 13 6" xfId="1224" xr:uid="{00000000-0005-0000-0000-00000F040000}"/>
    <cellStyle name="20% - Accent2 13 7" xfId="1225" xr:uid="{00000000-0005-0000-0000-000010040000}"/>
    <cellStyle name="20% - Accent2 13_Capital" xfId="1226" xr:uid="{00000000-0005-0000-0000-000011040000}"/>
    <cellStyle name="20% - Accent2 14" xfId="1227" xr:uid="{00000000-0005-0000-0000-000012040000}"/>
    <cellStyle name="20% - Accent2 14 2" xfId="1228" xr:uid="{00000000-0005-0000-0000-000013040000}"/>
    <cellStyle name="20% - Accent2 14 2 2" xfId="1229" xr:uid="{00000000-0005-0000-0000-000014040000}"/>
    <cellStyle name="20% - Accent2 14 2 2 2" xfId="1230" xr:uid="{00000000-0005-0000-0000-000015040000}"/>
    <cellStyle name="20% - Accent2 14 2 2 3" xfId="1231" xr:uid="{00000000-0005-0000-0000-000016040000}"/>
    <cellStyle name="20% - Accent2 14 2 2 4" xfId="1232" xr:uid="{00000000-0005-0000-0000-000017040000}"/>
    <cellStyle name="20% - Accent2 14 2 3" xfId="1233" xr:uid="{00000000-0005-0000-0000-000018040000}"/>
    <cellStyle name="20% - Accent2 14 2 4" xfId="1234" xr:uid="{00000000-0005-0000-0000-000019040000}"/>
    <cellStyle name="20% - Accent2 14 2_Capital" xfId="1235" xr:uid="{00000000-0005-0000-0000-00001A040000}"/>
    <cellStyle name="20% - Accent2 14 3" xfId="1236" xr:uid="{00000000-0005-0000-0000-00001B040000}"/>
    <cellStyle name="20% - Accent2 14 3 2" xfId="1237" xr:uid="{00000000-0005-0000-0000-00001C040000}"/>
    <cellStyle name="20% - Accent2 14 3 2 2" xfId="1238" xr:uid="{00000000-0005-0000-0000-00001D040000}"/>
    <cellStyle name="20% - Accent2 14 3 2 3" xfId="1239" xr:uid="{00000000-0005-0000-0000-00001E040000}"/>
    <cellStyle name="20% - Accent2 14 3 2 4" xfId="1240" xr:uid="{00000000-0005-0000-0000-00001F040000}"/>
    <cellStyle name="20% - Accent2 14 3 3" xfId="1241" xr:uid="{00000000-0005-0000-0000-000020040000}"/>
    <cellStyle name="20% - Accent2 14 3 4" xfId="1242" xr:uid="{00000000-0005-0000-0000-000021040000}"/>
    <cellStyle name="20% - Accent2 14 3_Capital" xfId="1243" xr:uid="{00000000-0005-0000-0000-000022040000}"/>
    <cellStyle name="20% - Accent2 14 4" xfId="1244" xr:uid="{00000000-0005-0000-0000-000023040000}"/>
    <cellStyle name="20% - Accent2 14 4 2" xfId="1245" xr:uid="{00000000-0005-0000-0000-000024040000}"/>
    <cellStyle name="20% - Accent2 14 4 2 2" xfId="1246" xr:uid="{00000000-0005-0000-0000-000025040000}"/>
    <cellStyle name="20% - Accent2 14 4 2 3" xfId="1247" xr:uid="{00000000-0005-0000-0000-000026040000}"/>
    <cellStyle name="20% - Accent2 14 4 2 4" xfId="1248" xr:uid="{00000000-0005-0000-0000-000027040000}"/>
    <cellStyle name="20% - Accent2 14 4 3" xfId="1249" xr:uid="{00000000-0005-0000-0000-000028040000}"/>
    <cellStyle name="20% - Accent2 14 4 4" xfId="1250" xr:uid="{00000000-0005-0000-0000-000029040000}"/>
    <cellStyle name="20% - Accent2 14 5" xfId="1251" xr:uid="{00000000-0005-0000-0000-00002A040000}"/>
    <cellStyle name="20% - Accent2 14 5 2" xfId="1252" xr:uid="{00000000-0005-0000-0000-00002B040000}"/>
    <cellStyle name="20% - Accent2 14 5 3" xfId="1253" xr:uid="{00000000-0005-0000-0000-00002C040000}"/>
    <cellStyle name="20% - Accent2 14 5 4" xfId="1254" xr:uid="{00000000-0005-0000-0000-00002D040000}"/>
    <cellStyle name="20% - Accent2 14 6" xfId="1255" xr:uid="{00000000-0005-0000-0000-00002E040000}"/>
    <cellStyle name="20% - Accent2 14 7" xfId="1256" xr:uid="{00000000-0005-0000-0000-00002F040000}"/>
    <cellStyle name="20% - Accent2 14_Capital" xfId="1257" xr:uid="{00000000-0005-0000-0000-000030040000}"/>
    <cellStyle name="20% - Accent2 15" xfId="1258" xr:uid="{00000000-0005-0000-0000-000031040000}"/>
    <cellStyle name="20% - Accent2 15 2" xfId="1259" xr:uid="{00000000-0005-0000-0000-000032040000}"/>
    <cellStyle name="20% - Accent2 15 2 2" xfId="1260" xr:uid="{00000000-0005-0000-0000-000033040000}"/>
    <cellStyle name="20% - Accent2 15 2 3" xfId="1261" xr:uid="{00000000-0005-0000-0000-000034040000}"/>
    <cellStyle name="20% - Accent2 15 2 4" xfId="1262" xr:uid="{00000000-0005-0000-0000-000035040000}"/>
    <cellStyle name="20% - Accent2 15 2_Capital" xfId="1263" xr:uid="{00000000-0005-0000-0000-000036040000}"/>
    <cellStyle name="20% - Accent2 15 3" xfId="1264" xr:uid="{00000000-0005-0000-0000-000037040000}"/>
    <cellStyle name="20% - Accent2 15 4" xfId="1265" xr:uid="{00000000-0005-0000-0000-000038040000}"/>
    <cellStyle name="20% - Accent2 15_Capital" xfId="1266" xr:uid="{00000000-0005-0000-0000-000039040000}"/>
    <cellStyle name="20% - Accent2 16" xfId="1267" xr:uid="{00000000-0005-0000-0000-00003A040000}"/>
    <cellStyle name="20% - Accent2 16 2" xfId="1268" xr:uid="{00000000-0005-0000-0000-00003B040000}"/>
    <cellStyle name="20% - Accent2 16 3" xfId="1269" xr:uid="{00000000-0005-0000-0000-00003C040000}"/>
    <cellStyle name="20% - Accent2 17" xfId="1270" xr:uid="{00000000-0005-0000-0000-00003D040000}"/>
    <cellStyle name="20% - Accent2 17 2" xfId="1271" xr:uid="{00000000-0005-0000-0000-00003E040000}"/>
    <cellStyle name="20% - Accent2 17 3" xfId="1272" xr:uid="{00000000-0005-0000-0000-00003F040000}"/>
    <cellStyle name="20% - Accent2 18" xfId="1273" xr:uid="{00000000-0005-0000-0000-000040040000}"/>
    <cellStyle name="20% - Accent2 18 2" xfId="1274" xr:uid="{00000000-0005-0000-0000-000041040000}"/>
    <cellStyle name="20% - Accent2 18 3" xfId="1275" xr:uid="{00000000-0005-0000-0000-000042040000}"/>
    <cellStyle name="20% - Accent2 19" xfId="1276" xr:uid="{00000000-0005-0000-0000-000043040000}"/>
    <cellStyle name="20% - Accent2 19 2" xfId="1277" xr:uid="{00000000-0005-0000-0000-000044040000}"/>
    <cellStyle name="20% - Accent2 19 3" xfId="1278" xr:uid="{00000000-0005-0000-0000-000045040000}"/>
    <cellStyle name="20% - Accent2 2" xfId="16" xr:uid="{00000000-0005-0000-0000-000046040000}"/>
    <cellStyle name="20% - Accent2 2 10" xfId="1279" xr:uid="{00000000-0005-0000-0000-000047040000}"/>
    <cellStyle name="20% - Accent2 2 10 2" xfId="1280" xr:uid="{00000000-0005-0000-0000-000048040000}"/>
    <cellStyle name="20% - Accent2 2 10_Capital" xfId="1281" xr:uid="{00000000-0005-0000-0000-000049040000}"/>
    <cellStyle name="20% - Accent2 2 11" xfId="1282" xr:uid="{00000000-0005-0000-0000-00004A040000}"/>
    <cellStyle name="20% - Accent2 2 11 2" xfId="1283" xr:uid="{00000000-0005-0000-0000-00004B040000}"/>
    <cellStyle name="20% - Accent2 2 11_Capital" xfId="1284" xr:uid="{00000000-0005-0000-0000-00004C040000}"/>
    <cellStyle name="20% - Accent2 2 12" xfId="1285" xr:uid="{00000000-0005-0000-0000-00004D040000}"/>
    <cellStyle name="20% - Accent2 2 12 2" xfId="1286" xr:uid="{00000000-0005-0000-0000-00004E040000}"/>
    <cellStyle name="20% - Accent2 2 12_Capital" xfId="1287" xr:uid="{00000000-0005-0000-0000-00004F040000}"/>
    <cellStyle name="20% - Accent2 2 13" xfId="1288" xr:uid="{00000000-0005-0000-0000-000050040000}"/>
    <cellStyle name="20% - Accent2 2 13 2" xfId="1289" xr:uid="{00000000-0005-0000-0000-000051040000}"/>
    <cellStyle name="20% - Accent2 2 13 2 2" xfId="1290" xr:uid="{00000000-0005-0000-0000-000052040000}"/>
    <cellStyle name="20% - Accent2 2 13 2 3" xfId="1291" xr:uid="{00000000-0005-0000-0000-000053040000}"/>
    <cellStyle name="20% - Accent2 2 13 2 4" xfId="1292" xr:uid="{00000000-0005-0000-0000-000054040000}"/>
    <cellStyle name="20% - Accent2 2 13 3" xfId="1293" xr:uid="{00000000-0005-0000-0000-000055040000}"/>
    <cellStyle name="20% - Accent2 2 13 4" xfId="1294" xr:uid="{00000000-0005-0000-0000-000056040000}"/>
    <cellStyle name="20% - Accent2 2 13_Capital" xfId="1295" xr:uid="{00000000-0005-0000-0000-000057040000}"/>
    <cellStyle name="20% - Accent2 2 14" xfId="1296" xr:uid="{00000000-0005-0000-0000-000058040000}"/>
    <cellStyle name="20% - Accent2 2 14 2" xfId="1297" xr:uid="{00000000-0005-0000-0000-000059040000}"/>
    <cellStyle name="20% - Accent2 2 14 2 2" xfId="1298" xr:uid="{00000000-0005-0000-0000-00005A040000}"/>
    <cellStyle name="20% - Accent2 2 14 2 3" xfId="1299" xr:uid="{00000000-0005-0000-0000-00005B040000}"/>
    <cellStyle name="20% - Accent2 2 14 2 4" xfId="1300" xr:uid="{00000000-0005-0000-0000-00005C040000}"/>
    <cellStyle name="20% - Accent2 2 14 3" xfId="1301" xr:uid="{00000000-0005-0000-0000-00005D040000}"/>
    <cellStyle name="20% - Accent2 2 14 4" xfId="1302" xr:uid="{00000000-0005-0000-0000-00005E040000}"/>
    <cellStyle name="20% - Accent2 2 14_Capital" xfId="1303" xr:uid="{00000000-0005-0000-0000-00005F040000}"/>
    <cellStyle name="20% - Accent2 2 15" xfId="1304" xr:uid="{00000000-0005-0000-0000-000060040000}"/>
    <cellStyle name="20% - Accent2 2 15 2" xfId="1305" xr:uid="{00000000-0005-0000-0000-000061040000}"/>
    <cellStyle name="20% - Accent2 2 15 2 2" xfId="1306" xr:uid="{00000000-0005-0000-0000-000062040000}"/>
    <cellStyle name="20% - Accent2 2 15 2 3" xfId="1307" xr:uid="{00000000-0005-0000-0000-000063040000}"/>
    <cellStyle name="20% - Accent2 2 15 2 4" xfId="1308" xr:uid="{00000000-0005-0000-0000-000064040000}"/>
    <cellStyle name="20% - Accent2 2 15 3" xfId="1309" xr:uid="{00000000-0005-0000-0000-000065040000}"/>
    <cellStyle name="20% - Accent2 2 15 4" xfId="1310" xr:uid="{00000000-0005-0000-0000-000066040000}"/>
    <cellStyle name="20% - Accent2 2 15_Capital" xfId="1311" xr:uid="{00000000-0005-0000-0000-000067040000}"/>
    <cellStyle name="20% - Accent2 2 16" xfId="1312" xr:uid="{00000000-0005-0000-0000-000068040000}"/>
    <cellStyle name="20% - Accent2 2 16 2" xfId="1313" xr:uid="{00000000-0005-0000-0000-000069040000}"/>
    <cellStyle name="20% - Accent2 2 16 3" xfId="1314" xr:uid="{00000000-0005-0000-0000-00006A040000}"/>
    <cellStyle name="20% - Accent2 2 16 4" xfId="1315" xr:uid="{00000000-0005-0000-0000-00006B040000}"/>
    <cellStyle name="20% - Accent2 2 16_Capital" xfId="1316" xr:uid="{00000000-0005-0000-0000-00006C040000}"/>
    <cellStyle name="20% - Accent2 2 17" xfId="1317" xr:uid="{00000000-0005-0000-0000-00006D040000}"/>
    <cellStyle name="20% - Accent2 2 18" xfId="1318" xr:uid="{00000000-0005-0000-0000-00006E040000}"/>
    <cellStyle name="20% - Accent2 2 2" xfId="1319" xr:uid="{00000000-0005-0000-0000-00006F040000}"/>
    <cellStyle name="20% - Accent2 2 2 10" xfId="1320" xr:uid="{00000000-0005-0000-0000-000070040000}"/>
    <cellStyle name="20% - Accent2 2 2 10 2" xfId="1321" xr:uid="{00000000-0005-0000-0000-000071040000}"/>
    <cellStyle name="20% - Accent2 2 2 10 2 2" xfId="1322" xr:uid="{00000000-0005-0000-0000-000072040000}"/>
    <cellStyle name="20% - Accent2 2 2 10 2 3" xfId="1323" xr:uid="{00000000-0005-0000-0000-000073040000}"/>
    <cellStyle name="20% - Accent2 2 2 10 2 4" xfId="1324" xr:uid="{00000000-0005-0000-0000-000074040000}"/>
    <cellStyle name="20% - Accent2 2 2 10 3" xfId="1325" xr:uid="{00000000-0005-0000-0000-000075040000}"/>
    <cellStyle name="20% - Accent2 2 2 10 4" xfId="1326" xr:uid="{00000000-0005-0000-0000-000076040000}"/>
    <cellStyle name="20% - Accent2 2 2 10_CURRENT YEAR 2009 $-BY CC" xfId="1327" xr:uid="{00000000-0005-0000-0000-000077040000}"/>
    <cellStyle name="20% - Accent2 2 2 11" xfId="1328" xr:uid="{00000000-0005-0000-0000-000078040000}"/>
    <cellStyle name="20% - Accent2 2 2 2" xfId="1329" xr:uid="{00000000-0005-0000-0000-000079040000}"/>
    <cellStyle name="20% - Accent2 2 2 2 10" xfId="1330" xr:uid="{00000000-0005-0000-0000-00007A040000}"/>
    <cellStyle name="20% - Accent2 2 2 2 10 2" xfId="1331" xr:uid="{00000000-0005-0000-0000-00007B040000}"/>
    <cellStyle name="20% - Accent2 2 2 2 10_CURRENT YEAR 2009 $-BY CC" xfId="1332" xr:uid="{00000000-0005-0000-0000-00007C040000}"/>
    <cellStyle name="20% - Accent2 2 2 2 11" xfId="1333" xr:uid="{00000000-0005-0000-0000-00007D040000}"/>
    <cellStyle name="20% - Accent2 2 2 2 11 2" xfId="1334" xr:uid="{00000000-0005-0000-0000-00007E040000}"/>
    <cellStyle name="20% - Accent2 2 2 2 11 3" xfId="1335" xr:uid="{00000000-0005-0000-0000-00007F040000}"/>
    <cellStyle name="20% - Accent2 2 2 2 11 4" xfId="1336" xr:uid="{00000000-0005-0000-0000-000080040000}"/>
    <cellStyle name="20% - Accent2 2 2 2 12" xfId="1337" xr:uid="{00000000-0005-0000-0000-000081040000}"/>
    <cellStyle name="20% - Accent2 2 2 2 13" xfId="1338" xr:uid="{00000000-0005-0000-0000-000082040000}"/>
    <cellStyle name="20% - Accent2 2 2 2 2" xfId="1339" xr:uid="{00000000-0005-0000-0000-000083040000}"/>
    <cellStyle name="20% - Accent2 2 2 2 2 2" xfId="1340" xr:uid="{00000000-0005-0000-0000-000084040000}"/>
    <cellStyle name="20% - Accent2 2 2 2 2_CURRENT YEAR 2009 $-BY CC" xfId="1341" xr:uid="{00000000-0005-0000-0000-000085040000}"/>
    <cellStyle name="20% - Accent2 2 2 2 3" xfId="1342" xr:uid="{00000000-0005-0000-0000-000086040000}"/>
    <cellStyle name="20% - Accent2 2 2 2 3 2" xfId="1343" xr:uid="{00000000-0005-0000-0000-000087040000}"/>
    <cellStyle name="20% - Accent2 2 2 2 3_CURRENT YEAR 2009 $-BY CC" xfId="1344" xr:uid="{00000000-0005-0000-0000-000088040000}"/>
    <cellStyle name="20% - Accent2 2 2 2 4" xfId="1345" xr:uid="{00000000-0005-0000-0000-000089040000}"/>
    <cellStyle name="20% - Accent2 2 2 2 4 2" xfId="1346" xr:uid="{00000000-0005-0000-0000-00008A040000}"/>
    <cellStyle name="20% - Accent2 2 2 2 4_CURRENT YEAR 2009 $-BY CC" xfId="1347" xr:uid="{00000000-0005-0000-0000-00008B040000}"/>
    <cellStyle name="20% - Accent2 2 2 2 5" xfId="1348" xr:uid="{00000000-0005-0000-0000-00008C040000}"/>
    <cellStyle name="20% - Accent2 2 2 2 5 2" xfId="1349" xr:uid="{00000000-0005-0000-0000-00008D040000}"/>
    <cellStyle name="20% - Accent2 2 2 2 5_CURRENT YEAR 2009 $-BY CC" xfId="1350" xr:uid="{00000000-0005-0000-0000-00008E040000}"/>
    <cellStyle name="20% - Accent2 2 2 2 6" xfId="1351" xr:uid="{00000000-0005-0000-0000-00008F040000}"/>
    <cellStyle name="20% - Accent2 2 2 2 6 2" xfId="1352" xr:uid="{00000000-0005-0000-0000-000090040000}"/>
    <cellStyle name="20% - Accent2 2 2 2 6_CURRENT YEAR 2009 $-BY CC" xfId="1353" xr:uid="{00000000-0005-0000-0000-000091040000}"/>
    <cellStyle name="20% - Accent2 2 2 2 7" xfId="1354" xr:uid="{00000000-0005-0000-0000-000092040000}"/>
    <cellStyle name="20% - Accent2 2 2 2 7 2" xfId="1355" xr:uid="{00000000-0005-0000-0000-000093040000}"/>
    <cellStyle name="20% - Accent2 2 2 2 7_CURRENT YEAR 2009 $-BY CC" xfId="1356" xr:uid="{00000000-0005-0000-0000-000094040000}"/>
    <cellStyle name="20% - Accent2 2 2 2 8" xfId="1357" xr:uid="{00000000-0005-0000-0000-000095040000}"/>
    <cellStyle name="20% - Accent2 2 2 2 8 2" xfId="1358" xr:uid="{00000000-0005-0000-0000-000096040000}"/>
    <cellStyle name="20% - Accent2 2 2 2 8_CURRENT YEAR 2009 $-BY CC" xfId="1359" xr:uid="{00000000-0005-0000-0000-000097040000}"/>
    <cellStyle name="20% - Accent2 2 2 2 9" xfId="1360" xr:uid="{00000000-0005-0000-0000-000098040000}"/>
    <cellStyle name="20% - Accent2 2 2 2 9 2" xfId="1361" xr:uid="{00000000-0005-0000-0000-000099040000}"/>
    <cellStyle name="20% - Accent2 2 2 2 9_CURRENT YEAR 2009 $-BY CC" xfId="1362" xr:uid="{00000000-0005-0000-0000-00009A040000}"/>
    <cellStyle name="20% - Accent2 2 2 2_CURRENT YEAR 2009 $-BY CC" xfId="1363" xr:uid="{00000000-0005-0000-0000-00009B040000}"/>
    <cellStyle name="20% - Accent2 2 2 3" xfId="1364" xr:uid="{00000000-0005-0000-0000-00009C040000}"/>
    <cellStyle name="20% - Accent2 2 2 3 2" xfId="1365" xr:uid="{00000000-0005-0000-0000-00009D040000}"/>
    <cellStyle name="20% - Accent2 2 2 3 2 2" xfId="1366" xr:uid="{00000000-0005-0000-0000-00009E040000}"/>
    <cellStyle name="20% - Accent2 2 2 3 2 3" xfId="1367" xr:uid="{00000000-0005-0000-0000-00009F040000}"/>
    <cellStyle name="20% - Accent2 2 2 3 2 4" xfId="1368" xr:uid="{00000000-0005-0000-0000-0000A0040000}"/>
    <cellStyle name="20% - Accent2 2 2 3 3" xfId="1369" xr:uid="{00000000-0005-0000-0000-0000A1040000}"/>
    <cellStyle name="20% - Accent2 2 2 3 4" xfId="1370" xr:uid="{00000000-0005-0000-0000-0000A2040000}"/>
    <cellStyle name="20% - Accent2 2 2 3_CURRENT YEAR 2009 $-BY CC" xfId="1371" xr:uid="{00000000-0005-0000-0000-0000A3040000}"/>
    <cellStyle name="20% - Accent2 2 2 4" xfId="1372" xr:uid="{00000000-0005-0000-0000-0000A4040000}"/>
    <cellStyle name="20% - Accent2 2 2 4 2" xfId="1373" xr:uid="{00000000-0005-0000-0000-0000A5040000}"/>
    <cellStyle name="20% - Accent2 2 2 4 2 2" xfId="1374" xr:uid="{00000000-0005-0000-0000-0000A6040000}"/>
    <cellStyle name="20% - Accent2 2 2 4 2 3" xfId="1375" xr:uid="{00000000-0005-0000-0000-0000A7040000}"/>
    <cellStyle name="20% - Accent2 2 2 4 2 4" xfId="1376" xr:uid="{00000000-0005-0000-0000-0000A8040000}"/>
    <cellStyle name="20% - Accent2 2 2 4 3" xfId="1377" xr:uid="{00000000-0005-0000-0000-0000A9040000}"/>
    <cellStyle name="20% - Accent2 2 2 4 4" xfId="1378" xr:uid="{00000000-0005-0000-0000-0000AA040000}"/>
    <cellStyle name="20% - Accent2 2 2 4_CURRENT YEAR 2009 $-BY CC" xfId="1379" xr:uid="{00000000-0005-0000-0000-0000AB040000}"/>
    <cellStyle name="20% - Accent2 2 2 5" xfId="1380" xr:uid="{00000000-0005-0000-0000-0000AC040000}"/>
    <cellStyle name="20% - Accent2 2 2 5 2" xfId="1381" xr:uid="{00000000-0005-0000-0000-0000AD040000}"/>
    <cellStyle name="20% - Accent2 2 2 5 2 2" xfId="1382" xr:uid="{00000000-0005-0000-0000-0000AE040000}"/>
    <cellStyle name="20% - Accent2 2 2 5 2 3" xfId="1383" xr:uid="{00000000-0005-0000-0000-0000AF040000}"/>
    <cellStyle name="20% - Accent2 2 2 5 2 4" xfId="1384" xr:uid="{00000000-0005-0000-0000-0000B0040000}"/>
    <cellStyle name="20% - Accent2 2 2 5 3" xfId="1385" xr:uid="{00000000-0005-0000-0000-0000B1040000}"/>
    <cellStyle name="20% - Accent2 2 2 5 4" xfId="1386" xr:uid="{00000000-0005-0000-0000-0000B2040000}"/>
    <cellStyle name="20% - Accent2 2 2 5_CURRENT YEAR 2009 $-BY CC" xfId="1387" xr:uid="{00000000-0005-0000-0000-0000B3040000}"/>
    <cellStyle name="20% - Accent2 2 2 6" xfId="1388" xr:uid="{00000000-0005-0000-0000-0000B4040000}"/>
    <cellStyle name="20% - Accent2 2 2 6 2" xfId="1389" xr:uid="{00000000-0005-0000-0000-0000B5040000}"/>
    <cellStyle name="20% - Accent2 2 2 6 2 2" xfId="1390" xr:uid="{00000000-0005-0000-0000-0000B6040000}"/>
    <cellStyle name="20% - Accent2 2 2 6 2 3" xfId="1391" xr:uid="{00000000-0005-0000-0000-0000B7040000}"/>
    <cellStyle name="20% - Accent2 2 2 6 2 4" xfId="1392" xr:uid="{00000000-0005-0000-0000-0000B8040000}"/>
    <cellStyle name="20% - Accent2 2 2 6 3" xfId="1393" xr:uid="{00000000-0005-0000-0000-0000B9040000}"/>
    <cellStyle name="20% - Accent2 2 2 6 4" xfId="1394" xr:uid="{00000000-0005-0000-0000-0000BA040000}"/>
    <cellStyle name="20% - Accent2 2 2 6_CURRENT YEAR 2009 $-BY CC" xfId="1395" xr:uid="{00000000-0005-0000-0000-0000BB040000}"/>
    <cellStyle name="20% - Accent2 2 2 7" xfId="1396" xr:uid="{00000000-0005-0000-0000-0000BC040000}"/>
    <cellStyle name="20% - Accent2 2 2 7 2" xfId="1397" xr:uid="{00000000-0005-0000-0000-0000BD040000}"/>
    <cellStyle name="20% - Accent2 2 2 7 2 2" xfId="1398" xr:uid="{00000000-0005-0000-0000-0000BE040000}"/>
    <cellStyle name="20% - Accent2 2 2 7 2 3" xfId="1399" xr:uid="{00000000-0005-0000-0000-0000BF040000}"/>
    <cellStyle name="20% - Accent2 2 2 7 2 4" xfId="1400" xr:uid="{00000000-0005-0000-0000-0000C0040000}"/>
    <cellStyle name="20% - Accent2 2 2 7 3" xfId="1401" xr:uid="{00000000-0005-0000-0000-0000C1040000}"/>
    <cellStyle name="20% - Accent2 2 2 7 4" xfId="1402" xr:uid="{00000000-0005-0000-0000-0000C2040000}"/>
    <cellStyle name="20% - Accent2 2 2 7_CURRENT YEAR 2009 $-BY CC" xfId="1403" xr:uid="{00000000-0005-0000-0000-0000C3040000}"/>
    <cellStyle name="20% - Accent2 2 2 8" xfId="1404" xr:uid="{00000000-0005-0000-0000-0000C4040000}"/>
    <cellStyle name="20% - Accent2 2 2 8 2" xfId="1405" xr:uid="{00000000-0005-0000-0000-0000C5040000}"/>
    <cellStyle name="20% - Accent2 2 2 8 2 2" xfId="1406" xr:uid="{00000000-0005-0000-0000-0000C6040000}"/>
    <cellStyle name="20% - Accent2 2 2 8 2 3" xfId="1407" xr:uid="{00000000-0005-0000-0000-0000C7040000}"/>
    <cellStyle name="20% - Accent2 2 2 8 2 4" xfId="1408" xr:uid="{00000000-0005-0000-0000-0000C8040000}"/>
    <cellStyle name="20% - Accent2 2 2 8 3" xfId="1409" xr:uid="{00000000-0005-0000-0000-0000C9040000}"/>
    <cellStyle name="20% - Accent2 2 2 8 4" xfId="1410" xr:uid="{00000000-0005-0000-0000-0000CA040000}"/>
    <cellStyle name="20% - Accent2 2 2 8_CURRENT YEAR 2009 $-BY CC" xfId="1411" xr:uid="{00000000-0005-0000-0000-0000CB040000}"/>
    <cellStyle name="20% - Accent2 2 2 9" xfId="1412" xr:uid="{00000000-0005-0000-0000-0000CC040000}"/>
    <cellStyle name="20% - Accent2 2 2 9 2" xfId="1413" xr:uid="{00000000-0005-0000-0000-0000CD040000}"/>
    <cellStyle name="20% - Accent2 2 2 9 2 2" xfId="1414" xr:uid="{00000000-0005-0000-0000-0000CE040000}"/>
    <cellStyle name="20% - Accent2 2 2 9 2 3" xfId="1415" xr:uid="{00000000-0005-0000-0000-0000CF040000}"/>
    <cellStyle name="20% - Accent2 2 2 9 2 4" xfId="1416" xr:uid="{00000000-0005-0000-0000-0000D0040000}"/>
    <cellStyle name="20% - Accent2 2 2 9 3" xfId="1417" xr:uid="{00000000-0005-0000-0000-0000D1040000}"/>
    <cellStyle name="20% - Accent2 2 2 9 4" xfId="1418" xr:uid="{00000000-0005-0000-0000-0000D2040000}"/>
    <cellStyle name="20% - Accent2 2 2 9_CURRENT YEAR 2009 $-BY CC" xfId="1419" xr:uid="{00000000-0005-0000-0000-0000D3040000}"/>
    <cellStyle name="20% - Accent2 2 2_Capital" xfId="1420" xr:uid="{00000000-0005-0000-0000-0000D4040000}"/>
    <cellStyle name="20% - Accent2 2 3" xfId="1421" xr:uid="{00000000-0005-0000-0000-0000D5040000}"/>
    <cellStyle name="20% - Accent2 2 3 2" xfId="1422" xr:uid="{00000000-0005-0000-0000-0000D6040000}"/>
    <cellStyle name="20% - Accent2 2 3_CURRENT YEAR 2009 $-BY CC" xfId="1423" xr:uid="{00000000-0005-0000-0000-0000D7040000}"/>
    <cellStyle name="20% - Accent2 2 4" xfId="1424" xr:uid="{00000000-0005-0000-0000-0000D8040000}"/>
    <cellStyle name="20% - Accent2 2 4 2" xfId="1425" xr:uid="{00000000-0005-0000-0000-0000D9040000}"/>
    <cellStyle name="20% - Accent2 2 4_CURRENT YEAR 2009 $-BY CC" xfId="1426" xr:uid="{00000000-0005-0000-0000-0000DA040000}"/>
    <cellStyle name="20% - Accent2 2 5" xfId="1427" xr:uid="{00000000-0005-0000-0000-0000DB040000}"/>
    <cellStyle name="20% - Accent2 2 5 2" xfId="1428" xr:uid="{00000000-0005-0000-0000-0000DC040000}"/>
    <cellStyle name="20% - Accent2 2 5_CURRENT YEAR 2009 $-BY CC" xfId="1429" xr:uid="{00000000-0005-0000-0000-0000DD040000}"/>
    <cellStyle name="20% - Accent2 2 6" xfId="1430" xr:uid="{00000000-0005-0000-0000-0000DE040000}"/>
    <cellStyle name="20% - Accent2 2 6 2" xfId="1431" xr:uid="{00000000-0005-0000-0000-0000DF040000}"/>
    <cellStyle name="20% - Accent2 2 6_CURRENT YEAR 2009 $-BY CC" xfId="1432" xr:uid="{00000000-0005-0000-0000-0000E0040000}"/>
    <cellStyle name="20% - Accent2 2 7" xfId="1433" xr:uid="{00000000-0005-0000-0000-0000E1040000}"/>
    <cellStyle name="20% - Accent2 2 7 2" xfId="1434" xr:uid="{00000000-0005-0000-0000-0000E2040000}"/>
    <cellStyle name="20% - Accent2 2 7_CURRENT YEAR 2009 $-BY CC" xfId="1435" xr:uid="{00000000-0005-0000-0000-0000E3040000}"/>
    <cellStyle name="20% - Accent2 2 8" xfId="1436" xr:uid="{00000000-0005-0000-0000-0000E4040000}"/>
    <cellStyle name="20% - Accent2 2 8 2" xfId="1437" xr:uid="{00000000-0005-0000-0000-0000E5040000}"/>
    <cellStyle name="20% - Accent2 2 8_CURRENT YEAR 2009 $-BY CC" xfId="1438" xr:uid="{00000000-0005-0000-0000-0000E6040000}"/>
    <cellStyle name="20% - Accent2 2 9" xfId="1439" xr:uid="{00000000-0005-0000-0000-0000E7040000}"/>
    <cellStyle name="20% - Accent2 2 9 2" xfId="1440" xr:uid="{00000000-0005-0000-0000-0000E8040000}"/>
    <cellStyle name="20% - Accent2 2 9_CURRENT YEAR 2009 $-BY CC" xfId="1441" xr:uid="{00000000-0005-0000-0000-0000E9040000}"/>
    <cellStyle name="20% - Accent2 2_CO GAS" xfId="1442" xr:uid="{00000000-0005-0000-0000-0000EA040000}"/>
    <cellStyle name="20% - Accent2 20" xfId="1443" xr:uid="{00000000-0005-0000-0000-0000EB040000}"/>
    <cellStyle name="20% - Accent2 20 2" xfId="1444" xr:uid="{00000000-0005-0000-0000-0000EC040000}"/>
    <cellStyle name="20% - Accent2 20 3" xfId="1445" xr:uid="{00000000-0005-0000-0000-0000ED040000}"/>
    <cellStyle name="20% - Accent2 21" xfId="1446" xr:uid="{00000000-0005-0000-0000-0000EE040000}"/>
    <cellStyle name="20% - Accent2 21 2" xfId="1447" xr:uid="{00000000-0005-0000-0000-0000EF040000}"/>
    <cellStyle name="20% - Accent2 21 3" xfId="1448" xr:uid="{00000000-0005-0000-0000-0000F0040000}"/>
    <cellStyle name="20% - Accent2 22" xfId="1449" xr:uid="{00000000-0005-0000-0000-0000F1040000}"/>
    <cellStyle name="20% - Accent2 22 2" xfId="1450" xr:uid="{00000000-0005-0000-0000-0000F2040000}"/>
    <cellStyle name="20% - Accent2 22 3" xfId="1451" xr:uid="{00000000-0005-0000-0000-0000F3040000}"/>
    <cellStyle name="20% - Accent2 23" xfId="1452" xr:uid="{00000000-0005-0000-0000-0000F4040000}"/>
    <cellStyle name="20% - Accent2 23 2" xfId="1453" xr:uid="{00000000-0005-0000-0000-0000F5040000}"/>
    <cellStyle name="20% - Accent2 23 3" xfId="1454" xr:uid="{00000000-0005-0000-0000-0000F6040000}"/>
    <cellStyle name="20% - Accent2 24" xfId="1455" xr:uid="{00000000-0005-0000-0000-0000F7040000}"/>
    <cellStyle name="20% - Accent2 24 2" xfId="1456" xr:uid="{00000000-0005-0000-0000-0000F8040000}"/>
    <cellStyle name="20% - Accent2 24 3" xfId="1457" xr:uid="{00000000-0005-0000-0000-0000F9040000}"/>
    <cellStyle name="20% - Accent2 25" xfId="1458" xr:uid="{00000000-0005-0000-0000-0000FA040000}"/>
    <cellStyle name="20% - Accent2 25 2" xfId="1459" xr:uid="{00000000-0005-0000-0000-0000FB040000}"/>
    <cellStyle name="20% - Accent2 25 3" xfId="1460" xr:uid="{00000000-0005-0000-0000-0000FC040000}"/>
    <cellStyle name="20% - Accent2 26" xfId="1461" xr:uid="{00000000-0005-0000-0000-0000FD040000}"/>
    <cellStyle name="20% - Accent2 26 2" xfId="1462" xr:uid="{00000000-0005-0000-0000-0000FE040000}"/>
    <cellStyle name="20% - Accent2 26 3" xfId="1463" xr:uid="{00000000-0005-0000-0000-0000FF040000}"/>
    <cellStyle name="20% - Accent2 27" xfId="1464" xr:uid="{00000000-0005-0000-0000-000000050000}"/>
    <cellStyle name="20% - Accent2 27 2" xfId="1465" xr:uid="{00000000-0005-0000-0000-000001050000}"/>
    <cellStyle name="20% - Accent2 27 3" xfId="1466" xr:uid="{00000000-0005-0000-0000-000002050000}"/>
    <cellStyle name="20% - Accent2 28" xfId="1467" xr:uid="{00000000-0005-0000-0000-000003050000}"/>
    <cellStyle name="20% - Accent2 28 2" xfId="1468" xr:uid="{00000000-0005-0000-0000-000004050000}"/>
    <cellStyle name="20% - Accent2 28 3" xfId="1469" xr:uid="{00000000-0005-0000-0000-000005050000}"/>
    <cellStyle name="20% - Accent2 29" xfId="1470" xr:uid="{00000000-0005-0000-0000-000006050000}"/>
    <cellStyle name="20% - Accent2 29 2" xfId="1471" xr:uid="{00000000-0005-0000-0000-000007050000}"/>
    <cellStyle name="20% - Accent2 29 3" xfId="1472" xr:uid="{00000000-0005-0000-0000-000008050000}"/>
    <cellStyle name="20% - Accent2 3" xfId="1473" xr:uid="{00000000-0005-0000-0000-000009050000}"/>
    <cellStyle name="20% - Accent2 3 2" xfId="1474" xr:uid="{00000000-0005-0000-0000-00000A050000}"/>
    <cellStyle name="20% - Accent2 3 2 2" xfId="1475" xr:uid="{00000000-0005-0000-0000-00000B050000}"/>
    <cellStyle name="20% - Accent2 3 2_CURRENT YEAR 2009 $-BY CC" xfId="1476" xr:uid="{00000000-0005-0000-0000-00000C050000}"/>
    <cellStyle name="20% - Accent2 3 3" xfId="1477" xr:uid="{00000000-0005-0000-0000-00000D050000}"/>
    <cellStyle name="20% - Accent2 3_CO GAS" xfId="1478" xr:uid="{00000000-0005-0000-0000-00000E050000}"/>
    <cellStyle name="20% - Accent2 30" xfId="1479" xr:uid="{00000000-0005-0000-0000-00000F050000}"/>
    <cellStyle name="20% - Accent2 30 2" xfId="1480" xr:uid="{00000000-0005-0000-0000-000010050000}"/>
    <cellStyle name="20% - Accent2 30 3" xfId="1481" xr:uid="{00000000-0005-0000-0000-000011050000}"/>
    <cellStyle name="20% - Accent2 31" xfId="1482" xr:uid="{00000000-0005-0000-0000-000012050000}"/>
    <cellStyle name="20% - Accent2 31 2" xfId="1483" xr:uid="{00000000-0005-0000-0000-000013050000}"/>
    <cellStyle name="20% - Accent2 31 3" xfId="1484" xr:uid="{00000000-0005-0000-0000-000014050000}"/>
    <cellStyle name="20% - Accent2 32" xfId="1485" xr:uid="{00000000-0005-0000-0000-000015050000}"/>
    <cellStyle name="20% - Accent2 32 2" xfId="1486" xr:uid="{00000000-0005-0000-0000-000016050000}"/>
    <cellStyle name="20% - Accent2 32 3" xfId="1487" xr:uid="{00000000-0005-0000-0000-000017050000}"/>
    <cellStyle name="20% - Accent2 33" xfId="1488" xr:uid="{00000000-0005-0000-0000-000018050000}"/>
    <cellStyle name="20% - Accent2 33 2" xfId="1489" xr:uid="{00000000-0005-0000-0000-000019050000}"/>
    <cellStyle name="20% - Accent2 33 3" xfId="1490" xr:uid="{00000000-0005-0000-0000-00001A050000}"/>
    <cellStyle name="20% - Accent2 34" xfId="1491" xr:uid="{00000000-0005-0000-0000-00001B050000}"/>
    <cellStyle name="20% - Accent2 34 2" xfId="1492" xr:uid="{00000000-0005-0000-0000-00001C050000}"/>
    <cellStyle name="20% - Accent2 34 3" xfId="1493" xr:uid="{00000000-0005-0000-0000-00001D050000}"/>
    <cellStyle name="20% - Accent2 35" xfId="1494" xr:uid="{00000000-0005-0000-0000-00001E050000}"/>
    <cellStyle name="20% - Accent2 35 2" xfId="1495" xr:uid="{00000000-0005-0000-0000-00001F050000}"/>
    <cellStyle name="20% - Accent2 36" xfId="1496" xr:uid="{00000000-0005-0000-0000-000020050000}"/>
    <cellStyle name="20% - Accent2 36 2" xfId="1497" xr:uid="{00000000-0005-0000-0000-000021050000}"/>
    <cellStyle name="20% - Accent2 37" xfId="1498" xr:uid="{00000000-0005-0000-0000-000022050000}"/>
    <cellStyle name="20% - Accent2 37 2" xfId="1499" xr:uid="{00000000-0005-0000-0000-000023050000}"/>
    <cellStyle name="20% - Accent2 38" xfId="1500" xr:uid="{00000000-0005-0000-0000-000024050000}"/>
    <cellStyle name="20% - Accent2 38 2" xfId="1501" xr:uid="{00000000-0005-0000-0000-000025050000}"/>
    <cellStyle name="20% - Accent2 39" xfId="1502" xr:uid="{00000000-0005-0000-0000-000026050000}"/>
    <cellStyle name="20% - Accent2 39 2" xfId="1503" xr:uid="{00000000-0005-0000-0000-000027050000}"/>
    <cellStyle name="20% - Accent2 4" xfId="1504" xr:uid="{00000000-0005-0000-0000-000028050000}"/>
    <cellStyle name="20% - Accent2 4 2" xfId="1505" xr:uid="{00000000-0005-0000-0000-000029050000}"/>
    <cellStyle name="20% - Accent2 4 2 2" xfId="1506" xr:uid="{00000000-0005-0000-0000-00002A050000}"/>
    <cellStyle name="20% - Accent2 4 2_CURRENT YEAR 2009 $-BY CC" xfId="1507" xr:uid="{00000000-0005-0000-0000-00002B050000}"/>
    <cellStyle name="20% - Accent2 4 3" xfId="1508" xr:uid="{00000000-0005-0000-0000-00002C050000}"/>
    <cellStyle name="20% - Accent2 4_CO GAS" xfId="1509" xr:uid="{00000000-0005-0000-0000-00002D050000}"/>
    <cellStyle name="20% - Accent2 40" xfId="1510" xr:uid="{00000000-0005-0000-0000-00002E050000}"/>
    <cellStyle name="20% - Accent2 40 2" xfId="1511" xr:uid="{00000000-0005-0000-0000-00002F050000}"/>
    <cellStyle name="20% - Accent2 41" xfId="1512" xr:uid="{00000000-0005-0000-0000-000030050000}"/>
    <cellStyle name="20% - Accent2 41 2" xfId="1513" xr:uid="{00000000-0005-0000-0000-000031050000}"/>
    <cellStyle name="20% - Accent2 42" xfId="1514" xr:uid="{00000000-0005-0000-0000-000032050000}"/>
    <cellStyle name="20% - Accent2 43" xfId="1515" xr:uid="{00000000-0005-0000-0000-000033050000}"/>
    <cellStyle name="20% - Accent2 5" xfId="1516" xr:uid="{00000000-0005-0000-0000-000034050000}"/>
    <cellStyle name="20% - Accent2 5 2" xfId="1517" xr:uid="{00000000-0005-0000-0000-000035050000}"/>
    <cellStyle name="20% - Accent2 5 2 2" xfId="1518" xr:uid="{00000000-0005-0000-0000-000036050000}"/>
    <cellStyle name="20% - Accent2 5 2_CURRENT YEAR 2009 $-BY CC" xfId="1519" xr:uid="{00000000-0005-0000-0000-000037050000}"/>
    <cellStyle name="20% - Accent2 5 3" xfId="1520" xr:uid="{00000000-0005-0000-0000-000038050000}"/>
    <cellStyle name="20% - Accent2 5_CO GAS" xfId="1521" xr:uid="{00000000-0005-0000-0000-000039050000}"/>
    <cellStyle name="20% - Accent2 6" xfId="1522" xr:uid="{00000000-0005-0000-0000-00003A050000}"/>
    <cellStyle name="20% - Accent2 6 2" xfId="1523" xr:uid="{00000000-0005-0000-0000-00003B050000}"/>
    <cellStyle name="20% - Accent2 6 2 2" xfId="1524" xr:uid="{00000000-0005-0000-0000-00003C050000}"/>
    <cellStyle name="20% - Accent2 6 3" xfId="1525" xr:uid="{00000000-0005-0000-0000-00003D050000}"/>
    <cellStyle name="20% - Accent2 6 3 2" xfId="1526" xr:uid="{00000000-0005-0000-0000-00003E050000}"/>
    <cellStyle name="20% - Accent2 6 4" xfId="1527" xr:uid="{00000000-0005-0000-0000-00003F050000}"/>
    <cellStyle name="20% - Accent2 6 4 2" xfId="1528" xr:uid="{00000000-0005-0000-0000-000040050000}"/>
    <cellStyle name="20% - Accent2 6 5" xfId="1529" xr:uid="{00000000-0005-0000-0000-000041050000}"/>
    <cellStyle name="20% - Accent2 6 5 2" xfId="1530" xr:uid="{00000000-0005-0000-0000-000042050000}"/>
    <cellStyle name="20% - Accent2 6 5 3" xfId="1531" xr:uid="{00000000-0005-0000-0000-000043050000}"/>
    <cellStyle name="20% - Accent2 6 5 4" xfId="1532" xr:uid="{00000000-0005-0000-0000-000044050000}"/>
    <cellStyle name="20% - Accent2 6 6" xfId="1533" xr:uid="{00000000-0005-0000-0000-000045050000}"/>
    <cellStyle name="20% - Accent2 6 7" xfId="1534" xr:uid="{00000000-0005-0000-0000-000046050000}"/>
    <cellStyle name="20% - Accent2 6_CO GAS" xfId="1535" xr:uid="{00000000-0005-0000-0000-000047050000}"/>
    <cellStyle name="20% - Accent2 7" xfId="1536" xr:uid="{00000000-0005-0000-0000-000048050000}"/>
    <cellStyle name="20% - Accent2 7 2" xfId="1537" xr:uid="{00000000-0005-0000-0000-000049050000}"/>
    <cellStyle name="20% - Accent2 7 2 2" xfId="1538" xr:uid="{00000000-0005-0000-0000-00004A050000}"/>
    <cellStyle name="20% - Accent2 7 3" xfId="1539" xr:uid="{00000000-0005-0000-0000-00004B050000}"/>
    <cellStyle name="20% - Accent2 7 3 2" xfId="1540" xr:uid="{00000000-0005-0000-0000-00004C050000}"/>
    <cellStyle name="20% - Accent2 7 4" xfId="1541" xr:uid="{00000000-0005-0000-0000-00004D050000}"/>
    <cellStyle name="20% - Accent2 7 4 2" xfId="1542" xr:uid="{00000000-0005-0000-0000-00004E050000}"/>
    <cellStyle name="20% - Accent2 7 5" xfId="1543" xr:uid="{00000000-0005-0000-0000-00004F050000}"/>
    <cellStyle name="20% - Accent2 7 5 2" xfId="1544" xr:uid="{00000000-0005-0000-0000-000050050000}"/>
    <cellStyle name="20% - Accent2 7 5 3" xfId="1545" xr:uid="{00000000-0005-0000-0000-000051050000}"/>
    <cellStyle name="20% - Accent2 7 5 4" xfId="1546" xr:uid="{00000000-0005-0000-0000-000052050000}"/>
    <cellStyle name="20% - Accent2 7 6" xfId="1547" xr:uid="{00000000-0005-0000-0000-000053050000}"/>
    <cellStyle name="20% - Accent2 7 7" xfId="1548" xr:uid="{00000000-0005-0000-0000-000054050000}"/>
    <cellStyle name="20% - Accent2 7_CURRENT YEAR 2009 $-BY CC" xfId="1549" xr:uid="{00000000-0005-0000-0000-000055050000}"/>
    <cellStyle name="20% - Accent2 8" xfId="1550" xr:uid="{00000000-0005-0000-0000-000056050000}"/>
    <cellStyle name="20% - Accent2 8 2" xfId="1551" xr:uid="{00000000-0005-0000-0000-000057050000}"/>
    <cellStyle name="20% - Accent2 8 2 2" xfId="1552" xr:uid="{00000000-0005-0000-0000-000058050000}"/>
    <cellStyle name="20% - Accent2 8 3" xfId="1553" xr:uid="{00000000-0005-0000-0000-000059050000}"/>
    <cellStyle name="20% - Accent2 8 3 2" xfId="1554" xr:uid="{00000000-0005-0000-0000-00005A050000}"/>
    <cellStyle name="20% - Accent2 8 4" xfId="1555" xr:uid="{00000000-0005-0000-0000-00005B050000}"/>
    <cellStyle name="20% - Accent2 8 4 2" xfId="1556" xr:uid="{00000000-0005-0000-0000-00005C050000}"/>
    <cellStyle name="20% - Accent2 8 5" xfId="1557" xr:uid="{00000000-0005-0000-0000-00005D050000}"/>
    <cellStyle name="20% - Accent2 8 5 2" xfId="1558" xr:uid="{00000000-0005-0000-0000-00005E050000}"/>
    <cellStyle name="20% - Accent2 8 5 3" xfId="1559" xr:uid="{00000000-0005-0000-0000-00005F050000}"/>
    <cellStyle name="20% - Accent2 8 5 4" xfId="1560" xr:uid="{00000000-0005-0000-0000-000060050000}"/>
    <cellStyle name="20% - Accent2 8 6" xfId="1561" xr:uid="{00000000-0005-0000-0000-000061050000}"/>
    <cellStyle name="20% - Accent2 8 7" xfId="1562" xr:uid="{00000000-0005-0000-0000-000062050000}"/>
    <cellStyle name="20% - Accent2 8_CURRENT YEAR 2009 $-BY CC" xfId="1563" xr:uid="{00000000-0005-0000-0000-000063050000}"/>
    <cellStyle name="20% - Accent2 9" xfId="1564" xr:uid="{00000000-0005-0000-0000-000064050000}"/>
    <cellStyle name="20% - Accent2 9 2" xfId="1565" xr:uid="{00000000-0005-0000-0000-000065050000}"/>
    <cellStyle name="20% - Accent2 9 2 2" xfId="1566" xr:uid="{00000000-0005-0000-0000-000066050000}"/>
    <cellStyle name="20% - Accent2 9 3" xfId="1567" xr:uid="{00000000-0005-0000-0000-000067050000}"/>
    <cellStyle name="20% - Accent2 9 3 2" xfId="1568" xr:uid="{00000000-0005-0000-0000-000068050000}"/>
    <cellStyle name="20% - Accent2 9 4" xfId="1569" xr:uid="{00000000-0005-0000-0000-000069050000}"/>
    <cellStyle name="20% - Accent2 9 4 2" xfId="1570" xr:uid="{00000000-0005-0000-0000-00006A050000}"/>
    <cellStyle name="20% - Accent2 9 5" xfId="1571" xr:uid="{00000000-0005-0000-0000-00006B050000}"/>
    <cellStyle name="20% - Accent2 9 5 2" xfId="1572" xr:uid="{00000000-0005-0000-0000-00006C050000}"/>
    <cellStyle name="20% - Accent2 9 5 3" xfId="1573" xr:uid="{00000000-0005-0000-0000-00006D050000}"/>
    <cellStyle name="20% - Accent2 9 5 4" xfId="1574" xr:uid="{00000000-0005-0000-0000-00006E050000}"/>
    <cellStyle name="20% - Accent2 9 6" xfId="1575" xr:uid="{00000000-0005-0000-0000-00006F050000}"/>
    <cellStyle name="20% - Accent2 9 7" xfId="1576" xr:uid="{00000000-0005-0000-0000-000070050000}"/>
    <cellStyle name="20% - Accent2 9_CURRENT YEAR 2009 $-BY CC" xfId="1577" xr:uid="{00000000-0005-0000-0000-000071050000}"/>
    <cellStyle name="20% - Accent3 10" xfId="1578" xr:uid="{00000000-0005-0000-0000-000072050000}"/>
    <cellStyle name="20% - Accent3 10 2" xfId="1579" xr:uid="{00000000-0005-0000-0000-000073050000}"/>
    <cellStyle name="20% - Accent3 10 2 2" xfId="1580" xr:uid="{00000000-0005-0000-0000-000074050000}"/>
    <cellStyle name="20% - Accent3 10 3" xfId="1581" xr:uid="{00000000-0005-0000-0000-000075050000}"/>
    <cellStyle name="20% - Accent3 10 3 2" xfId="1582" xr:uid="{00000000-0005-0000-0000-000076050000}"/>
    <cellStyle name="20% - Accent3 10 4" xfId="1583" xr:uid="{00000000-0005-0000-0000-000077050000}"/>
    <cellStyle name="20% - Accent3 10 4 2" xfId="1584" xr:uid="{00000000-0005-0000-0000-000078050000}"/>
    <cellStyle name="20% - Accent3 10 5" xfId="1585" xr:uid="{00000000-0005-0000-0000-000079050000}"/>
    <cellStyle name="20% - Accent3 10 5 2" xfId="1586" xr:uid="{00000000-0005-0000-0000-00007A050000}"/>
    <cellStyle name="20% - Accent3 10 5 3" xfId="1587" xr:uid="{00000000-0005-0000-0000-00007B050000}"/>
    <cellStyle name="20% - Accent3 10 5 4" xfId="1588" xr:uid="{00000000-0005-0000-0000-00007C050000}"/>
    <cellStyle name="20% - Accent3 10 6" xfId="1589" xr:uid="{00000000-0005-0000-0000-00007D050000}"/>
    <cellStyle name="20% - Accent3 10 7" xfId="1590" xr:uid="{00000000-0005-0000-0000-00007E050000}"/>
    <cellStyle name="20% - Accent3 10_CURRENT YEAR 2009 $-BY CC" xfId="1591" xr:uid="{00000000-0005-0000-0000-00007F050000}"/>
    <cellStyle name="20% - Accent3 11" xfId="1592" xr:uid="{00000000-0005-0000-0000-000080050000}"/>
    <cellStyle name="20% - Accent3 11 2" xfId="1593" xr:uid="{00000000-0005-0000-0000-000081050000}"/>
    <cellStyle name="20% - Accent3 11 2 2" xfId="1594" xr:uid="{00000000-0005-0000-0000-000082050000}"/>
    <cellStyle name="20% - Accent3 11 3" xfId="1595" xr:uid="{00000000-0005-0000-0000-000083050000}"/>
    <cellStyle name="20% - Accent3 11 3 2" xfId="1596" xr:uid="{00000000-0005-0000-0000-000084050000}"/>
    <cellStyle name="20% - Accent3 11 4" xfId="1597" xr:uid="{00000000-0005-0000-0000-000085050000}"/>
    <cellStyle name="20% - Accent3 11 4 2" xfId="1598" xr:uid="{00000000-0005-0000-0000-000086050000}"/>
    <cellStyle name="20% - Accent3 11 5" xfId="1599" xr:uid="{00000000-0005-0000-0000-000087050000}"/>
    <cellStyle name="20% - Accent3 11 5 2" xfId="1600" xr:uid="{00000000-0005-0000-0000-000088050000}"/>
    <cellStyle name="20% - Accent3 11 5 3" xfId="1601" xr:uid="{00000000-0005-0000-0000-000089050000}"/>
    <cellStyle name="20% - Accent3 11 5 4" xfId="1602" xr:uid="{00000000-0005-0000-0000-00008A050000}"/>
    <cellStyle name="20% - Accent3 11 6" xfId="1603" xr:uid="{00000000-0005-0000-0000-00008B050000}"/>
    <cellStyle name="20% - Accent3 11 7" xfId="1604" xr:uid="{00000000-0005-0000-0000-00008C050000}"/>
    <cellStyle name="20% - Accent3 11_CURRENT YEAR 2009 $-BY CC" xfId="1605" xr:uid="{00000000-0005-0000-0000-00008D050000}"/>
    <cellStyle name="20% - Accent3 12" xfId="1606" xr:uid="{00000000-0005-0000-0000-00008E050000}"/>
    <cellStyle name="20% - Accent3 12 2" xfId="1607" xr:uid="{00000000-0005-0000-0000-00008F050000}"/>
    <cellStyle name="20% - Accent3 12 2 2" xfId="1608" xr:uid="{00000000-0005-0000-0000-000090050000}"/>
    <cellStyle name="20% - Accent3 12 2 2 2" xfId="1609" xr:uid="{00000000-0005-0000-0000-000091050000}"/>
    <cellStyle name="20% - Accent3 12 2 2 3" xfId="1610" xr:uid="{00000000-0005-0000-0000-000092050000}"/>
    <cellStyle name="20% - Accent3 12 2 2 4" xfId="1611" xr:uid="{00000000-0005-0000-0000-000093050000}"/>
    <cellStyle name="20% - Accent3 12 2 3" xfId="1612" xr:uid="{00000000-0005-0000-0000-000094050000}"/>
    <cellStyle name="20% - Accent3 12 2 4" xfId="1613" xr:uid="{00000000-0005-0000-0000-000095050000}"/>
    <cellStyle name="20% - Accent3 12 3" xfId="1614" xr:uid="{00000000-0005-0000-0000-000096050000}"/>
    <cellStyle name="20% - Accent3 12 3 2" xfId="1615" xr:uid="{00000000-0005-0000-0000-000097050000}"/>
    <cellStyle name="20% - Accent3 12 3 2 2" xfId="1616" xr:uid="{00000000-0005-0000-0000-000098050000}"/>
    <cellStyle name="20% - Accent3 12 3 2 3" xfId="1617" xr:uid="{00000000-0005-0000-0000-000099050000}"/>
    <cellStyle name="20% - Accent3 12 3 2 4" xfId="1618" xr:uid="{00000000-0005-0000-0000-00009A050000}"/>
    <cellStyle name="20% - Accent3 12 3 3" xfId="1619" xr:uid="{00000000-0005-0000-0000-00009B050000}"/>
    <cellStyle name="20% - Accent3 12 3 4" xfId="1620" xr:uid="{00000000-0005-0000-0000-00009C050000}"/>
    <cellStyle name="20% - Accent3 12 4" xfId="1621" xr:uid="{00000000-0005-0000-0000-00009D050000}"/>
    <cellStyle name="20% - Accent3 12 4 2" xfId="1622" xr:uid="{00000000-0005-0000-0000-00009E050000}"/>
    <cellStyle name="20% - Accent3 12 4 2 2" xfId="1623" xr:uid="{00000000-0005-0000-0000-00009F050000}"/>
    <cellStyle name="20% - Accent3 12 4 2 3" xfId="1624" xr:uid="{00000000-0005-0000-0000-0000A0050000}"/>
    <cellStyle name="20% - Accent3 12 4 2 4" xfId="1625" xr:uid="{00000000-0005-0000-0000-0000A1050000}"/>
    <cellStyle name="20% - Accent3 12 4 3" xfId="1626" xr:uid="{00000000-0005-0000-0000-0000A2050000}"/>
    <cellStyle name="20% - Accent3 12 4 4" xfId="1627" xr:uid="{00000000-0005-0000-0000-0000A3050000}"/>
    <cellStyle name="20% - Accent3 12 5" xfId="1628" xr:uid="{00000000-0005-0000-0000-0000A4050000}"/>
    <cellStyle name="20% - Accent3 12 5 2" xfId="1629" xr:uid="{00000000-0005-0000-0000-0000A5050000}"/>
    <cellStyle name="20% - Accent3 12 5 3" xfId="1630" xr:uid="{00000000-0005-0000-0000-0000A6050000}"/>
    <cellStyle name="20% - Accent3 12 5 4" xfId="1631" xr:uid="{00000000-0005-0000-0000-0000A7050000}"/>
    <cellStyle name="20% - Accent3 12 6" xfId="1632" xr:uid="{00000000-0005-0000-0000-0000A8050000}"/>
    <cellStyle name="20% - Accent3 12 7" xfId="1633" xr:uid="{00000000-0005-0000-0000-0000A9050000}"/>
    <cellStyle name="20% - Accent3 12_CURRENT YEAR 2009 $-BY CC" xfId="1634" xr:uid="{00000000-0005-0000-0000-0000AA050000}"/>
    <cellStyle name="20% - Accent3 13" xfId="1635" xr:uid="{00000000-0005-0000-0000-0000AB050000}"/>
    <cellStyle name="20% - Accent3 13 2" xfId="1636" xr:uid="{00000000-0005-0000-0000-0000AC050000}"/>
    <cellStyle name="20% - Accent3 13 3" xfId="1637" xr:uid="{00000000-0005-0000-0000-0000AD050000}"/>
    <cellStyle name="20% - Accent3 14" xfId="1638" xr:uid="{00000000-0005-0000-0000-0000AE050000}"/>
    <cellStyle name="20% - Accent3 14 2" xfId="1639" xr:uid="{00000000-0005-0000-0000-0000AF050000}"/>
    <cellStyle name="20% - Accent3 14 3" xfId="1640" xr:uid="{00000000-0005-0000-0000-0000B0050000}"/>
    <cellStyle name="20% - Accent3 15" xfId="1641" xr:uid="{00000000-0005-0000-0000-0000B1050000}"/>
    <cellStyle name="20% - Accent3 15 2" xfId="1642" xr:uid="{00000000-0005-0000-0000-0000B2050000}"/>
    <cellStyle name="20% - Accent3 15 3" xfId="1643" xr:uid="{00000000-0005-0000-0000-0000B3050000}"/>
    <cellStyle name="20% - Accent3 16" xfId="1644" xr:uid="{00000000-0005-0000-0000-0000B4050000}"/>
    <cellStyle name="20% - Accent3 16 2" xfId="1645" xr:uid="{00000000-0005-0000-0000-0000B5050000}"/>
    <cellStyle name="20% - Accent3 16 3" xfId="1646" xr:uid="{00000000-0005-0000-0000-0000B6050000}"/>
    <cellStyle name="20% - Accent3 17" xfId="1647" xr:uid="{00000000-0005-0000-0000-0000B7050000}"/>
    <cellStyle name="20% - Accent3 17 2" xfId="1648" xr:uid="{00000000-0005-0000-0000-0000B8050000}"/>
    <cellStyle name="20% - Accent3 17 3" xfId="1649" xr:uid="{00000000-0005-0000-0000-0000B9050000}"/>
    <cellStyle name="20% - Accent3 18" xfId="1650" xr:uid="{00000000-0005-0000-0000-0000BA050000}"/>
    <cellStyle name="20% - Accent3 18 2" xfId="1651" xr:uid="{00000000-0005-0000-0000-0000BB050000}"/>
    <cellStyle name="20% - Accent3 18 3" xfId="1652" xr:uid="{00000000-0005-0000-0000-0000BC050000}"/>
    <cellStyle name="20% - Accent3 19" xfId="1653" xr:uid="{00000000-0005-0000-0000-0000BD050000}"/>
    <cellStyle name="20% - Accent3 19 2" xfId="1654" xr:uid="{00000000-0005-0000-0000-0000BE050000}"/>
    <cellStyle name="20% - Accent3 19 3" xfId="1655" xr:uid="{00000000-0005-0000-0000-0000BF050000}"/>
    <cellStyle name="20% - Accent3 2" xfId="17" xr:uid="{00000000-0005-0000-0000-0000C0050000}"/>
    <cellStyle name="20% - Accent3 2 10" xfId="1656" xr:uid="{00000000-0005-0000-0000-0000C1050000}"/>
    <cellStyle name="20% - Accent3 2 11" xfId="1657" xr:uid="{00000000-0005-0000-0000-0000C2050000}"/>
    <cellStyle name="20% - Accent3 2 12" xfId="1658" xr:uid="{00000000-0005-0000-0000-0000C3050000}"/>
    <cellStyle name="20% - Accent3 2 13" xfId="1659" xr:uid="{00000000-0005-0000-0000-0000C4050000}"/>
    <cellStyle name="20% - Accent3 2 14" xfId="1660" xr:uid="{00000000-0005-0000-0000-0000C5050000}"/>
    <cellStyle name="20% - Accent3 2 15" xfId="1661" xr:uid="{00000000-0005-0000-0000-0000C6050000}"/>
    <cellStyle name="20% - Accent3 2 16" xfId="1662" xr:uid="{00000000-0005-0000-0000-0000C7050000}"/>
    <cellStyle name="20% - Accent3 2 2" xfId="1663" xr:uid="{00000000-0005-0000-0000-0000C8050000}"/>
    <cellStyle name="20% - Accent3 2 2 10" xfId="1664" xr:uid="{00000000-0005-0000-0000-0000C9050000}"/>
    <cellStyle name="20% - Accent3 2 2 2" xfId="1665" xr:uid="{00000000-0005-0000-0000-0000CA050000}"/>
    <cellStyle name="20% - Accent3 2 2 2 10" xfId="1666" xr:uid="{00000000-0005-0000-0000-0000CB050000}"/>
    <cellStyle name="20% - Accent3 2 2 2 2" xfId="1667" xr:uid="{00000000-0005-0000-0000-0000CC050000}"/>
    <cellStyle name="20% - Accent3 2 2 2 3" xfId="1668" xr:uid="{00000000-0005-0000-0000-0000CD050000}"/>
    <cellStyle name="20% - Accent3 2 2 2 4" xfId="1669" xr:uid="{00000000-0005-0000-0000-0000CE050000}"/>
    <cellStyle name="20% - Accent3 2 2 2 5" xfId="1670" xr:uid="{00000000-0005-0000-0000-0000CF050000}"/>
    <cellStyle name="20% - Accent3 2 2 2 6" xfId="1671" xr:uid="{00000000-0005-0000-0000-0000D0050000}"/>
    <cellStyle name="20% - Accent3 2 2 2 7" xfId="1672" xr:uid="{00000000-0005-0000-0000-0000D1050000}"/>
    <cellStyle name="20% - Accent3 2 2 2 8" xfId="1673" xr:uid="{00000000-0005-0000-0000-0000D2050000}"/>
    <cellStyle name="20% - Accent3 2 2 2 9" xfId="1674" xr:uid="{00000000-0005-0000-0000-0000D3050000}"/>
    <cellStyle name="20% - Accent3 2 2 3" xfId="1675" xr:uid="{00000000-0005-0000-0000-0000D4050000}"/>
    <cellStyle name="20% - Accent3 2 2 4" xfId="1676" xr:uid="{00000000-0005-0000-0000-0000D5050000}"/>
    <cellStyle name="20% - Accent3 2 2 5" xfId="1677" xr:uid="{00000000-0005-0000-0000-0000D6050000}"/>
    <cellStyle name="20% - Accent3 2 2 6" xfId="1678" xr:uid="{00000000-0005-0000-0000-0000D7050000}"/>
    <cellStyle name="20% - Accent3 2 2 7" xfId="1679" xr:uid="{00000000-0005-0000-0000-0000D8050000}"/>
    <cellStyle name="20% - Accent3 2 2 8" xfId="1680" xr:uid="{00000000-0005-0000-0000-0000D9050000}"/>
    <cellStyle name="20% - Accent3 2 2 9" xfId="1681" xr:uid="{00000000-0005-0000-0000-0000DA050000}"/>
    <cellStyle name="20% - Accent3 2 3" xfId="1682" xr:uid="{00000000-0005-0000-0000-0000DB050000}"/>
    <cellStyle name="20% - Accent3 2 4" xfId="1683" xr:uid="{00000000-0005-0000-0000-0000DC050000}"/>
    <cellStyle name="20% - Accent3 2 5" xfId="1684" xr:uid="{00000000-0005-0000-0000-0000DD050000}"/>
    <cellStyle name="20% - Accent3 2 6" xfId="1685" xr:uid="{00000000-0005-0000-0000-0000DE050000}"/>
    <cellStyle name="20% - Accent3 2 7" xfId="1686" xr:uid="{00000000-0005-0000-0000-0000DF050000}"/>
    <cellStyle name="20% - Accent3 2 8" xfId="1687" xr:uid="{00000000-0005-0000-0000-0000E0050000}"/>
    <cellStyle name="20% - Accent3 2 9" xfId="1688" xr:uid="{00000000-0005-0000-0000-0000E1050000}"/>
    <cellStyle name="20% - Accent3 2_CO GAS" xfId="1689" xr:uid="{00000000-0005-0000-0000-0000E2050000}"/>
    <cellStyle name="20% - Accent3 20" xfId="1690" xr:uid="{00000000-0005-0000-0000-0000E3050000}"/>
    <cellStyle name="20% - Accent3 20 2" xfId="1691" xr:uid="{00000000-0005-0000-0000-0000E4050000}"/>
    <cellStyle name="20% - Accent3 20 3" xfId="1692" xr:uid="{00000000-0005-0000-0000-0000E5050000}"/>
    <cellStyle name="20% - Accent3 21" xfId="1693" xr:uid="{00000000-0005-0000-0000-0000E6050000}"/>
    <cellStyle name="20% - Accent3 21 2" xfId="1694" xr:uid="{00000000-0005-0000-0000-0000E7050000}"/>
    <cellStyle name="20% - Accent3 21 3" xfId="1695" xr:uid="{00000000-0005-0000-0000-0000E8050000}"/>
    <cellStyle name="20% - Accent3 22" xfId="1696" xr:uid="{00000000-0005-0000-0000-0000E9050000}"/>
    <cellStyle name="20% - Accent3 22 2" xfId="1697" xr:uid="{00000000-0005-0000-0000-0000EA050000}"/>
    <cellStyle name="20% - Accent3 22 3" xfId="1698" xr:uid="{00000000-0005-0000-0000-0000EB050000}"/>
    <cellStyle name="20% - Accent3 23" xfId="1699" xr:uid="{00000000-0005-0000-0000-0000EC050000}"/>
    <cellStyle name="20% - Accent3 23 2" xfId="1700" xr:uid="{00000000-0005-0000-0000-0000ED050000}"/>
    <cellStyle name="20% - Accent3 23 3" xfId="1701" xr:uid="{00000000-0005-0000-0000-0000EE050000}"/>
    <cellStyle name="20% - Accent3 24" xfId="1702" xr:uid="{00000000-0005-0000-0000-0000EF050000}"/>
    <cellStyle name="20% - Accent3 24 2" xfId="1703" xr:uid="{00000000-0005-0000-0000-0000F0050000}"/>
    <cellStyle name="20% - Accent3 24 3" xfId="1704" xr:uid="{00000000-0005-0000-0000-0000F1050000}"/>
    <cellStyle name="20% - Accent3 25" xfId="1705" xr:uid="{00000000-0005-0000-0000-0000F2050000}"/>
    <cellStyle name="20% - Accent3 25 2" xfId="1706" xr:uid="{00000000-0005-0000-0000-0000F3050000}"/>
    <cellStyle name="20% - Accent3 25 3" xfId="1707" xr:uid="{00000000-0005-0000-0000-0000F4050000}"/>
    <cellStyle name="20% - Accent3 26" xfId="1708" xr:uid="{00000000-0005-0000-0000-0000F5050000}"/>
    <cellStyle name="20% - Accent3 26 2" xfId="1709" xr:uid="{00000000-0005-0000-0000-0000F6050000}"/>
    <cellStyle name="20% - Accent3 26 3" xfId="1710" xr:uid="{00000000-0005-0000-0000-0000F7050000}"/>
    <cellStyle name="20% - Accent3 27" xfId="1711" xr:uid="{00000000-0005-0000-0000-0000F8050000}"/>
    <cellStyle name="20% - Accent3 27 2" xfId="1712" xr:uid="{00000000-0005-0000-0000-0000F9050000}"/>
    <cellStyle name="20% - Accent3 27 3" xfId="1713" xr:uid="{00000000-0005-0000-0000-0000FA050000}"/>
    <cellStyle name="20% - Accent3 28" xfId="1714" xr:uid="{00000000-0005-0000-0000-0000FB050000}"/>
    <cellStyle name="20% - Accent3 28 2" xfId="1715" xr:uid="{00000000-0005-0000-0000-0000FC050000}"/>
    <cellStyle name="20% - Accent3 28 3" xfId="1716" xr:uid="{00000000-0005-0000-0000-0000FD050000}"/>
    <cellStyle name="20% - Accent3 29" xfId="1717" xr:uid="{00000000-0005-0000-0000-0000FE050000}"/>
    <cellStyle name="20% - Accent3 29 2" xfId="1718" xr:uid="{00000000-0005-0000-0000-0000FF050000}"/>
    <cellStyle name="20% - Accent3 29 3" xfId="1719" xr:uid="{00000000-0005-0000-0000-000000060000}"/>
    <cellStyle name="20% - Accent3 3" xfId="1720" xr:uid="{00000000-0005-0000-0000-000001060000}"/>
    <cellStyle name="20% - Accent3 3 2" xfId="1721" xr:uid="{00000000-0005-0000-0000-000002060000}"/>
    <cellStyle name="20% - Accent3 3_CO GAS" xfId="1722" xr:uid="{00000000-0005-0000-0000-000003060000}"/>
    <cellStyle name="20% - Accent3 30" xfId="1723" xr:uid="{00000000-0005-0000-0000-000004060000}"/>
    <cellStyle name="20% - Accent3 30 2" xfId="1724" xr:uid="{00000000-0005-0000-0000-000005060000}"/>
    <cellStyle name="20% - Accent3 30 3" xfId="1725" xr:uid="{00000000-0005-0000-0000-000006060000}"/>
    <cellStyle name="20% - Accent3 31" xfId="1726" xr:uid="{00000000-0005-0000-0000-000007060000}"/>
    <cellStyle name="20% - Accent3 31 2" xfId="1727" xr:uid="{00000000-0005-0000-0000-000008060000}"/>
    <cellStyle name="20% - Accent3 31 3" xfId="1728" xr:uid="{00000000-0005-0000-0000-000009060000}"/>
    <cellStyle name="20% - Accent3 32" xfId="1729" xr:uid="{00000000-0005-0000-0000-00000A060000}"/>
    <cellStyle name="20% - Accent3 32 2" xfId="1730" xr:uid="{00000000-0005-0000-0000-00000B060000}"/>
    <cellStyle name="20% - Accent3 32 3" xfId="1731" xr:uid="{00000000-0005-0000-0000-00000C060000}"/>
    <cellStyle name="20% - Accent3 33" xfId="1732" xr:uid="{00000000-0005-0000-0000-00000D060000}"/>
    <cellStyle name="20% - Accent3 33 2" xfId="1733" xr:uid="{00000000-0005-0000-0000-00000E060000}"/>
    <cellStyle name="20% - Accent3 33 3" xfId="1734" xr:uid="{00000000-0005-0000-0000-00000F060000}"/>
    <cellStyle name="20% - Accent3 34" xfId="1735" xr:uid="{00000000-0005-0000-0000-000010060000}"/>
    <cellStyle name="20% - Accent3 34 2" xfId="1736" xr:uid="{00000000-0005-0000-0000-000011060000}"/>
    <cellStyle name="20% - Accent3 34 3" xfId="1737" xr:uid="{00000000-0005-0000-0000-000012060000}"/>
    <cellStyle name="20% - Accent3 35" xfId="1738" xr:uid="{00000000-0005-0000-0000-000013060000}"/>
    <cellStyle name="20% - Accent3 35 2" xfId="1739" xr:uid="{00000000-0005-0000-0000-000014060000}"/>
    <cellStyle name="20% - Accent3 36" xfId="1740" xr:uid="{00000000-0005-0000-0000-000015060000}"/>
    <cellStyle name="20% - Accent3 36 2" xfId="1741" xr:uid="{00000000-0005-0000-0000-000016060000}"/>
    <cellStyle name="20% - Accent3 37" xfId="1742" xr:uid="{00000000-0005-0000-0000-000017060000}"/>
    <cellStyle name="20% - Accent3 37 2" xfId="1743" xr:uid="{00000000-0005-0000-0000-000018060000}"/>
    <cellStyle name="20% - Accent3 38" xfId="1744" xr:uid="{00000000-0005-0000-0000-000019060000}"/>
    <cellStyle name="20% - Accent3 38 2" xfId="1745" xr:uid="{00000000-0005-0000-0000-00001A060000}"/>
    <cellStyle name="20% - Accent3 39" xfId="1746" xr:uid="{00000000-0005-0000-0000-00001B060000}"/>
    <cellStyle name="20% - Accent3 39 2" xfId="1747" xr:uid="{00000000-0005-0000-0000-00001C060000}"/>
    <cellStyle name="20% - Accent3 4" xfId="1748" xr:uid="{00000000-0005-0000-0000-00001D060000}"/>
    <cellStyle name="20% - Accent3 4 2" xfId="1749" xr:uid="{00000000-0005-0000-0000-00001E060000}"/>
    <cellStyle name="20% - Accent3 4_CO GAS" xfId="1750" xr:uid="{00000000-0005-0000-0000-00001F060000}"/>
    <cellStyle name="20% - Accent3 40" xfId="1751" xr:uid="{00000000-0005-0000-0000-000020060000}"/>
    <cellStyle name="20% - Accent3 40 2" xfId="1752" xr:uid="{00000000-0005-0000-0000-000021060000}"/>
    <cellStyle name="20% - Accent3 41" xfId="1753" xr:uid="{00000000-0005-0000-0000-000022060000}"/>
    <cellStyle name="20% - Accent3 41 2" xfId="1754" xr:uid="{00000000-0005-0000-0000-000023060000}"/>
    <cellStyle name="20% - Accent3 42" xfId="1755" xr:uid="{00000000-0005-0000-0000-000024060000}"/>
    <cellStyle name="20% - Accent3 43" xfId="1756" xr:uid="{00000000-0005-0000-0000-000025060000}"/>
    <cellStyle name="20% - Accent3 5" xfId="1757" xr:uid="{00000000-0005-0000-0000-000026060000}"/>
    <cellStyle name="20% - Accent3 5 2" xfId="1758" xr:uid="{00000000-0005-0000-0000-000027060000}"/>
    <cellStyle name="20% - Accent3 5 3" xfId="1759" xr:uid="{00000000-0005-0000-0000-000028060000}"/>
    <cellStyle name="20% - Accent3 5_CO GAS" xfId="1760" xr:uid="{00000000-0005-0000-0000-000029060000}"/>
    <cellStyle name="20% - Accent3 6" xfId="1761" xr:uid="{00000000-0005-0000-0000-00002A060000}"/>
    <cellStyle name="20% - Accent3 6 2" xfId="1762" xr:uid="{00000000-0005-0000-0000-00002B060000}"/>
    <cellStyle name="20% - Accent3 6 3" xfId="1763" xr:uid="{00000000-0005-0000-0000-00002C060000}"/>
    <cellStyle name="20% - Accent3 7" xfId="1764" xr:uid="{00000000-0005-0000-0000-00002D060000}"/>
    <cellStyle name="20% - Accent3 7 2" xfId="1765" xr:uid="{00000000-0005-0000-0000-00002E060000}"/>
    <cellStyle name="20% - Accent3 7 3" xfId="1766" xr:uid="{00000000-0005-0000-0000-00002F060000}"/>
    <cellStyle name="20% - Accent3 8" xfId="1767" xr:uid="{00000000-0005-0000-0000-000030060000}"/>
    <cellStyle name="20% - Accent3 8 2" xfId="1768" xr:uid="{00000000-0005-0000-0000-000031060000}"/>
    <cellStyle name="20% - Accent3 8 3" xfId="1769" xr:uid="{00000000-0005-0000-0000-000032060000}"/>
    <cellStyle name="20% - Accent3 9" xfId="1770" xr:uid="{00000000-0005-0000-0000-000033060000}"/>
    <cellStyle name="20% - Accent3 9 2" xfId="1771" xr:uid="{00000000-0005-0000-0000-000034060000}"/>
    <cellStyle name="20% - Accent3 9 3" xfId="1772" xr:uid="{00000000-0005-0000-0000-000035060000}"/>
    <cellStyle name="20% - Accent4 10" xfId="1773" xr:uid="{00000000-0005-0000-0000-000036060000}"/>
    <cellStyle name="20% - Accent4 10 2" xfId="1774" xr:uid="{00000000-0005-0000-0000-000037060000}"/>
    <cellStyle name="20% - Accent4 10 3" xfId="1775" xr:uid="{00000000-0005-0000-0000-000038060000}"/>
    <cellStyle name="20% - Accent4 11" xfId="1776" xr:uid="{00000000-0005-0000-0000-000039060000}"/>
    <cellStyle name="20% - Accent4 11 2" xfId="1777" xr:uid="{00000000-0005-0000-0000-00003A060000}"/>
    <cellStyle name="20% - Accent4 11 3" xfId="1778" xr:uid="{00000000-0005-0000-0000-00003B060000}"/>
    <cellStyle name="20% - Accent4 12" xfId="1779" xr:uid="{00000000-0005-0000-0000-00003C060000}"/>
    <cellStyle name="20% - Accent4 12 2" xfId="1780" xr:uid="{00000000-0005-0000-0000-00003D060000}"/>
    <cellStyle name="20% - Accent4 12 3" xfId="1781" xr:uid="{00000000-0005-0000-0000-00003E060000}"/>
    <cellStyle name="20% - Accent4 13" xfId="1782" xr:uid="{00000000-0005-0000-0000-00003F060000}"/>
    <cellStyle name="20% - Accent4 13 2" xfId="1783" xr:uid="{00000000-0005-0000-0000-000040060000}"/>
    <cellStyle name="20% - Accent4 13 3" xfId="1784" xr:uid="{00000000-0005-0000-0000-000041060000}"/>
    <cellStyle name="20% - Accent4 14" xfId="1785" xr:uid="{00000000-0005-0000-0000-000042060000}"/>
    <cellStyle name="20% - Accent4 14 2" xfId="1786" xr:uid="{00000000-0005-0000-0000-000043060000}"/>
    <cellStyle name="20% - Accent4 14 3" xfId="1787" xr:uid="{00000000-0005-0000-0000-000044060000}"/>
    <cellStyle name="20% - Accent4 15" xfId="1788" xr:uid="{00000000-0005-0000-0000-000045060000}"/>
    <cellStyle name="20% - Accent4 15 2" xfId="1789" xr:uid="{00000000-0005-0000-0000-000046060000}"/>
    <cellStyle name="20% - Accent4 15 3" xfId="1790" xr:uid="{00000000-0005-0000-0000-000047060000}"/>
    <cellStyle name="20% - Accent4 16" xfId="1791" xr:uid="{00000000-0005-0000-0000-000048060000}"/>
    <cellStyle name="20% - Accent4 16 2" xfId="1792" xr:uid="{00000000-0005-0000-0000-000049060000}"/>
    <cellStyle name="20% - Accent4 16 3" xfId="1793" xr:uid="{00000000-0005-0000-0000-00004A060000}"/>
    <cellStyle name="20% - Accent4 17" xfId="1794" xr:uid="{00000000-0005-0000-0000-00004B060000}"/>
    <cellStyle name="20% - Accent4 17 2" xfId="1795" xr:uid="{00000000-0005-0000-0000-00004C060000}"/>
    <cellStyle name="20% - Accent4 17 3" xfId="1796" xr:uid="{00000000-0005-0000-0000-00004D060000}"/>
    <cellStyle name="20% - Accent4 18" xfId="1797" xr:uid="{00000000-0005-0000-0000-00004E060000}"/>
    <cellStyle name="20% - Accent4 18 2" xfId="1798" xr:uid="{00000000-0005-0000-0000-00004F060000}"/>
    <cellStyle name="20% - Accent4 18 3" xfId="1799" xr:uid="{00000000-0005-0000-0000-000050060000}"/>
    <cellStyle name="20% - Accent4 19" xfId="1800" xr:uid="{00000000-0005-0000-0000-000051060000}"/>
    <cellStyle name="20% - Accent4 19 2" xfId="1801" xr:uid="{00000000-0005-0000-0000-000052060000}"/>
    <cellStyle name="20% - Accent4 19 3" xfId="1802" xr:uid="{00000000-0005-0000-0000-000053060000}"/>
    <cellStyle name="20% - Accent4 2" xfId="18" xr:uid="{00000000-0005-0000-0000-000054060000}"/>
    <cellStyle name="20% - Accent4 2 10" xfId="1803" xr:uid="{00000000-0005-0000-0000-000055060000}"/>
    <cellStyle name="20% - Accent4 2 11" xfId="1804" xr:uid="{00000000-0005-0000-0000-000056060000}"/>
    <cellStyle name="20% - Accent4 2 12" xfId="1805" xr:uid="{00000000-0005-0000-0000-000057060000}"/>
    <cellStyle name="20% - Accent4 2 13" xfId="1806" xr:uid="{00000000-0005-0000-0000-000058060000}"/>
    <cellStyle name="20% - Accent4 2 14" xfId="1807" xr:uid="{00000000-0005-0000-0000-000059060000}"/>
    <cellStyle name="20% - Accent4 2 15" xfId="1808" xr:uid="{00000000-0005-0000-0000-00005A060000}"/>
    <cellStyle name="20% - Accent4 2 16" xfId="1809" xr:uid="{00000000-0005-0000-0000-00005B060000}"/>
    <cellStyle name="20% - Accent4 2 2" xfId="1810" xr:uid="{00000000-0005-0000-0000-00005C060000}"/>
    <cellStyle name="20% - Accent4 2 2 10" xfId="1811" xr:uid="{00000000-0005-0000-0000-00005D060000}"/>
    <cellStyle name="20% - Accent4 2 2 2" xfId="1812" xr:uid="{00000000-0005-0000-0000-00005E060000}"/>
    <cellStyle name="20% - Accent4 2 2 2 10" xfId="1813" xr:uid="{00000000-0005-0000-0000-00005F060000}"/>
    <cellStyle name="20% - Accent4 2 2 2 2" xfId="1814" xr:uid="{00000000-0005-0000-0000-000060060000}"/>
    <cellStyle name="20% - Accent4 2 2 2 3" xfId="1815" xr:uid="{00000000-0005-0000-0000-000061060000}"/>
    <cellStyle name="20% - Accent4 2 2 2 4" xfId="1816" xr:uid="{00000000-0005-0000-0000-000062060000}"/>
    <cellStyle name="20% - Accent4 2 2 2 5" xfId="1817" xr:uid="{00000000-0005-0000-0000-000063060000}"/>
    <cellStyle name="20% - Accent4 2 2 2 6" xfId="1818" xr:uid="{00000000-0005-0000-0000-000064060000}"/>
    <cellStyle name="20% - Accent4 2 2 2 7" xfId="1819" xr:uid="{00000000-0005-0000-0000-000065060000}"/>
    <cellStyle name="20% - Accent4 2 2 2 8" xfId="1820" xr:uid="{00000000-0005-0000-0000-000066060000}"/>
    <cellStyle name="20% - Accent4 2 2 2 9" xfId="1821" xr:uid="{00000000-0005-0000-0000-000067060000}"/>
    <cellStyle name="20% - Accent4 2 2 3" xfId="1822" xr:uid="{00000000-0005-0000-0000-000068060000}"/>
    <cellStyle name="20% - Accent4 2 2 4" xfId="1823" xr:uid="{00000000-0005-0000-0000-000069060000}"/>
    <cellStyle name="20% - Accent4 2 2 5" xfId="1824" xr:uid="{00000000-0005-0000-0000-00006A060000}"/>
    <cellStyle name="20% - Accent4 2 2 6" xfId="1825" xr:uid="{00000000-0005-0000-0000-00006B060000}"/>
    <cellStyle name="20% - Accent4 2 2 7" xfId="1826" xr:uid="{00000000-0005-0000-0000-00006C060000}"/>
    <cellStyle name="20% - Accent4 2 2 8" xfId="1827" xr:uid="{00000000-0005-0000-0000-00006D060000}"/>
    <cellStyle name="20% - Accent4 2 2 9" xfId="1828" xr:uid="{00000000-0005-0000-0000-00006E060000}"/>
    <cellStyle name="20% - Accent4 2 3" xfId="1829" xr:uid="{00000000-0005-0000-0000-00006F060000}"/>
    <cellStyle name="20% - Accent4 2 4" xfId="1830" xr:uid="{00000000-0005-0000-0000-000070060000}"/>
    <cellStyle name="20% - Accent4 2 5" xfId="1831" xr:uid="{00000000-0005-0000-0000-000071060000}"/>
    <cellStyle name="20% - Accent4 2 6" xfId="1832" xr:uid="{00000000-0005-0000-0000-000072060000}"/>
    <cellStyle name="20% - Accent4 2 7" xfId="1833" xr:uid="{00000000-0005-0000-0000-000073060000}"/>
    <cellStyle name="20% - Accent4 2 8" xfId="1834" xr:uid="{00000000-0005-0000-0000-000074060000}"/>
    <cellStyle name="20% - Accent4 2 9" xfId="1835" xr:uid="{00000000-0005-0000-0000-000075060000}"/>
    <cellStyle name="20% - Accent4 2_CO GAS" xfId="1836" xr:uid="{00000000-0005-0000-0000-000076060000}"/>
    <cellStyle name="20% - Accent4 20" xfId="1837" xr:uid="{00000000-0005-0000-0000-000077060000}"/>
    <cellStyle name="20% - Accent4 20 2" xfId="1838" xr:uid="{00000000-0005-0000-0000-000078060000}"/>
    <cellStyle name="20% - Accent4 20 3" xfId="1839" xr:uid="{00000000-0005-0000-0000-000079060000}"/>
    <cellStyle name="20% - Accent4 21" xfId="1840" xr:uid="{00000000-0005-0000-0000-00007A060000}"/>
    <cellStyle name="20% - Accent4 21 2" xfId="1841" xr:uid="{00000000-0005-0000-0000-00007B060000}"/>
    <cellStyle name="20% - Accent4 21 3" xfId="1842" xr:uid="{00000000-0005-0000-0000-00007C060000}"/>
    <cellStyle name="20% - Accent4 22" xfId="1843" xr:uid="{00000000-0005-0000-0000-00007D060000}"/>
    <cellStyle name="20% - Accent4 22 2" xfId="1844" xr:uid="{00000000-0005-0000-0000-00007E060000}"/>
    <cellStyle name="20% - Accent4 22 3" xfId="1845" xr:uid="{00000000-0005-0000-0000-00007F060000}"/>
    <cellStyle name="20% - Accent4 23" xfId="1846" xr:uid="{00000000-0005-0000-0000-000080060000}"/>
    <cellStyle name="20% - Accent4 23 2" xfId="1847" xr:uid="{00000000-0005-0000-0000-000081060000}"/>
    <cellStyle name="20% - Accent4 23 3" xfId="1848" xr:uid="{00000000-0005-0000-0000-000082060000}"/>
    <cellStyle name="20% - Accent4 24" xfId="1849" xr:uid="{00000000-0005-0000-0000-000083060000}"/>
    <cellStyle name="20% - Accent4 24 2" xfId="1850" xr:uid="{00000000-0005-0000-0000-000084060000}"/>
    <cellStyle name="20% - Accent4 24 3" xfId="1851" xr:uid="{00000000-0005-0000-0000-000085060000}"/>
    <cellStyle name="20% - Accent4 25" xfId="1852" xr:uid="{00000000-0005-0000-0000-000086060000}"/>
    <cellStyle name="20% - Accent4 25 2" xfId="1853" xr:uid="{00000000-0005-0000-0000-000087060000}"/>
    <cellStyle name="20% - Accent4 25 3" xfId="1854" xr:uid="{00000000-0005-0000-0000-000088060000}"/>
    <cellStyle name="20% - Accent4 26" xfId="1855" xr:uid="{00000000-0005-0000-0000-000089060000}"/>
    <cellStyle name="20% - Accent4 26 2" xfId="1856" xr:uid="{00000000-0005-0000-0000-00008A060000}"/>
    <cellStyle name="20% - Accent4 26 3" xfId="1857" xr:uid="{00000000-0005-0000-0000-00008B060000}"/>
    <cellStyle name="20% - Accent4 27" xfId="1858" xr:uid="{00000000-0005-0000-0000-00008C060000}"/>
    <cellStyle name="20% - Accent4 27 2" xfId="1859" xr:uid="{00000000-0005-0000-0000-00008D060000}"/>
    <cellStyle name="20% - Accent4 27 3" xfId="1860" xr:uid="{00000000-0005-0000-0000-00008E060000}"/>
    <cellStyle name="20% - Accent4 28" xfId="1861" xr:uid="{00000000-0005-0000-0000-00008F060000}"/>
    <cellStyle name="20% - Accent4 28 2" xfId="1862" xr:uid="{00000000-0005-0000-0000-000090060000}"/>
    <cellStyle name="20% - Accent4 28 3" xfId="1863" xr:uid="{00000000-0005-0000-0000-000091060000}"/>
    <cellStyle name="20% - Accent4 29" xfId="1864" xr:uid="{00000000-0005-0000-0000-000092060000}"/>
    <cellStyle name="20% - Accent4 29 2" xfId="1865" xr:uid="{00000000-0005-0000-0000-000093060000}"/>
    <cellStyle name="20% - Accent4 29 3" xfId="1866" xr:uid="{00000000-0005-0000-0000-000094060000}"/>
    <cellStyle name="20% - Accent4 3" xfId="1867" xr:uid="{00000000-0005-0000-0000-000095060000}"/>
    <cellStyle name="20% - Accent4 3 2" xfId="1868" xr:uid="{00000000-0005-0000-0000-000096060000}"/>
    <cellStyle name="20% - Accent4 3_CO GAS" xfId="1869" xr:uid="{00000000-0005-0000-0000-000097060000}"/>
    <cellStyle name="20% - Accent4 30" xfId="1870" xr:uid="{00000000-0005-0000-0000-000098060000}"/>
    <cellStyle name="20% - Accent4 30 2" xfId="1871" xr:uid="{00000000-0005-0000-0000-000099060000}"/>
    <cellStyle name="20% - Accent4 30 3" xfId="1872" xr:uid="{00000000-0005-0000-0000-00009A060000}"/>
    <cellStyle name="20% - Accent4 31" xfId="1873" xr:uid="{00000000-0005-0000-0000-00009B060000}"/>
    <cellStyle name="20% - Accent4 31 2" xfId="1874" xr:uid="{00000000-0005-0000-0000-00009C060000}"/>
    <cellStyle name="20% - Accent4 31 3" xfId="1875" xr:uid="{00000000-0005-0000-0000-00009D060000}"/>
    <cellStyle name="20% - Accent4 32" xfId="1876" xr:uid="{00000000-0005-0000-0000-00009E060000}"/>
    <cellStyle name="20% - Accent4 32 2" xfId="1877" xr:uid="{00000000-0005-0000-0000-00009F060000}"/>
    <cellStyle name="20% - Accent4 32 3" xfId="1878" xr:uid="{00000000-0005-0000-0000-0000A0060000}"/>
    <cellStyle name="20% - Accent4 33" xfId="1879" xr:uid="{00000000-0005-0000-0000-0000A1060000}"/>
    <cellStyle name="20% - Accent4 33 2" xfId="1880" xr:uid="{00000000-0005-0000-0000-0000A2060000}"/>
    <cellStyle name="20% - Accent4 33 3" xfId="1881" xr:uid="{00000000-0005-0000-0000-0000A3060000}"/>
    <cellStyle name="20% - Accent4 34" xfId="1882" xr:uid="{00000000-0005-0000-0000-0000A4060000}"/>
    <cellStyle name="20% - Accent4 34 2" xfId="1883" xr:uid="{00000000-0005-0000-0000-0000A5060000}"/>
    <cellStyle name="20% - Accent4 34 3" xfId="1884" xr:uid="{00000000-0005-0000-0000-0000A6060000}"/>
    <cellStyle name="20% - Accent4 35" xfId="1885" xr:uid="{00000000-0005-0000-0000-0000A7060000}"/>
    <cellStyle name="20% - Accent4 35 2" xfId="1886" xr:uid="{00000000-0005-0000-0000-0000A8060000}"/>
    <cellStyle name="20% - Accent4 36" xfId="1887" xr:uid="{00000000-0005-0000-0000-0000A9060000}"/>
    <cellStyle name="20% - Accent4 36 2" xfId="1888" xr:uid="{00000000-0005-0000-0000-0000AA060000}"/>
    <cellStyle name="20% - Accent4 37" xfId="1889" xr:uid="{00000000-0005-0000-0000-0000AB060000}"/>
    <cellStyle name="20% - Accent4 37 2" xfId="1890" xr:uid="{00000000-0005-0000-0000-0000AC060000}"/>
    <cellStyle name="20% - Accent4 38" xfId="1891" xr:uid="{00000000-0005-0000-0000-0000AD060000}"/>
    <cellStyle name="20% - Accent4 38 2" xfId="1892" xr:uid="{00000000-0005-0000-0000-0000AE060000}"/>
    <cellStyle name="20% - Accent4 39" xfId="1893" xr:uid="{00000000-0005-0000-0000-0000AF060000}"/>
    <cellStyle name="20% - Accent4 39 2" xfId="1894" xr:uid="{00000000-0005-0000-0000-0000B0060000}"/>
    <cellStyle name="20% - Accent4 4" xfId="1895" xr:uid="{00000000-0005-0000-0000-0000B1060000}"/>
    <cellStyle name="20% - Accent4 4 2" xfId="1896" xr:uid="{00000000-0005-0000-0000-0000B2060000}"/>
    <cellStyle name="20% - Accent4 4_CO GAS" xfId="1897" xr:uid="{00000000-0005-0000-0000-0000B3060000}"/>
    <cellStyle name="20% - Accent4 40" xfId="1898" xr:uid="{00000000-0005-0000-0000-0000B4060000}"/>
    <cellStyle name="20% - Accent4 40 2" xfId="1899" xr:uid="{00000000-0005-0000-0000-0000B5060000}"/>
    <cellStyle name="20% - Accent4 41" xfId="1900" xr:uid="{00000000-0005-0000-0000-0000B6060000}"/>
    <cellStyle name="20% - Accent4 41 2" xfId="1901" xr:uid="{00000000-0005-0000-0000-0000B7060000}"/>
    <cellStyle name="20% - Accent4 42" xfId="1902" xr:uid="{00000000-0005-0000-0000-0000B8060000}"/>
    <cellStyle name="20% - Accent4 43" xfId="1903" xr:uid="{00000000-0005-0000-0000-0000B9060000}"/>
    <cellStyle name="20% - Accent4 5" xfId="1904" xr:uid="{00000000-0005-0000-0000-0000BA060000}"/>
    <cellStyle name="20% - Accent4 5 2" xfId="1905" xr:uid="{00000000-0005-0000-0000-0000BB060000}"/>
    <cellStyle name="20% - Accent4 5 3" xfId="1906" xr:uid="{00000000-0005-0000-0000-0000BC060000}"/>
    <cellStyle name="20% - Accent4 5_CO GAS" xfId="1907" xr:uid="{00000000-0005-0000-0000-0000BD060000}"/>
    <cellStyle name="20% - Accent4 6" xfId="1908" xr:uid="{00000000-0005-0000-0000-0000BE060000}"/>
    <cellStyle name="20% - Accent4 6 2" xfId="1909" xr:uid="{00000000-0005-0000-0000-0000BF060000}"/>
    <cellStyle name="20% - Accent4 6 3" xfId="1910" xr:uid="{00000000-0005-0000-0000-0000C0060000}"/>
    <cellStyle name="20% - Accent4 7" xfId="1911" xr:uid="{00000000-0005-0000-0000-0000C1060000}"/>
    <cellStyle name="20% - Accent4 7 2" xfId="1912" xr:uid="{00000000-0005-0000-0000-0000C2060000}"/>
    <cellStyle name="20% - Accent4 7 3" xfId="1913" xr:uid="{00000000-0005-0000-0000-0000C3060000}"/>
    <cellStyle name="20% - Accent4 8" xfId="1914" xr:uid="{00000000-0005-0000-0000-0000C4060000}"/>
    <cellStyle name="20% - Accent4 8 2" xfId="1915" xr:uid="{00000000-0005-0000-0000-0000C5060000}"/>
    <cellStyle name="20% - Accent4 8 3" xfId="1916" xr:uid="{00000000-0005-0000-0000-0000C6060000}"/>
    <cellStyle name="20% - Accent4 9" xfId="1917" xr:uid="{00000000-0005-0000-0000-0000C7060000}"/>
    <cellStyle name="20% - Accent4 9 2" xfId="1918" xr:uid="{00000000-0005-0000-0000-0000C8060000}"/>
    <cellStyle name="20% - Accent4 9 3" xfId="1919" xr:uid="{00000000-0005-0000-0000-0000C9060000}"/>
    <cellStyle name="20% - Accent5 10" xfId="1920" xr:uid="{00000000-0005-0000-0000-0000CA060000}"/>
    <cellStyle name="20% - Accent5 10 2" xfId="1921" xr:uid="{00000000-0005-0000-0000-0000CB060000}"/>
    <cellStyle name="20% - Accent5 10 3" xfId="1922" xr:uid="{00000000-0005-0000-0000-0000CC060000}"/>
    <cellStyle name="20% - Accent5 11" xfId="1923" xr:uid="{00000000-0005-0000-0000-0000CD060000}"/>
    <cellStyle name="20% - Accent5 11 2" xfId="1924" xr:uid="{00000000-0005-0000-0000-0000CE060000}"/>
    <cellStyle name="20% - Accent5 11 3" xfId="1925" xr:uid="{00000000-0005-0000-0000-0000CF060000}"/>
    <cellStyle name="20% - Accent5 12" xfId="1926" xr:uid="{00000000-0005-0000-0000-0000D0060000}"/>
    <cellStyle name="20% - Accent5 12 2" xfId="1927" xr:uid="{00000000-0005-0000-0000-0000D1060000}"/>
    <cellStyle name="20% - Accent5 12 3" xfId="1928" xr:uid="{00000000-0005-0000-0000-0000D2060000}"/>
    <cellStyle name="20% - Accent5 13" xfId="1929" xr:uid="{00000000-0005-0000-0000-0000D3060000}"/>
    <cellStyle name="20% - Accent5 13 2" xfId="1930" xr:uid="{00000000-0005-0000-0000-0000D4060000}"/>
    <cellStyle name="20% - Accent5 13 3" xfId="1931" xr:uid="{00000000-0005-0000-0000-0000D5060000}"/>
    <cellStyle name="20% - Accent5 14" xfId="1932" xr:uid="{00000000-0005-0000-0000-0000D6060000}"/>
    <cellStyle name="20% - Accent5 14 2" xfId="1933" xr:uid="{00000000-0005-0000-0000-0000D7060000}"/>
    <cellStyle name="20% - Accent5 14 3" xfId="1934" xr:uid="{00000000-0005-0000-0000-0000D8060000}"/>
    <cellStyle name="20% - Accent5 15" xfId="1935" xr:uid="{00000000-0005-0000-0000-0000D9060000}"/>
    <cellStyle name="20% - Accent5 15 2" xfId="1936" xr:uid="{00000000-0005-0000-0000-0000DA060000}"/>
    <cellStyle name="20% - Accent5 15 3" xfId="1937" xr:uid="{00000000-0005-0000-0000-0000DB060000}"/>
    <cellStyle name="20% - Accent5 16" xfId="1938" xr:uid="{00000000-0005-0000-0000-0000DC060000}"/>
    <cellStyle name="20% - Accent5 16 2" xfId="1939" xr:uid="{00000000-0005-0000-0000-0000DD060000}"/>
    <cellStyle name="20% - Accent5 16 3" xfId="1940" xr:uid="{00000000-0005-0000-0000-0000DE060000}"/>
    <cellStyle name="20% - Accent5 17" xfId="1941" xr:uid="{00000000-0005-0000-0000-0000DF060000}"/>
    <cellStyle name="20% - Accent5 17 2" xfId="1942" xr:uid="{00000000-0005-0000-0000-0000E0060000}"/>
    <cellStyle name="20% - Accent5 17 3" xfId="1943" xr:uid="{00000000-0005-0000-0000-0000E1060000}"/>
    <cellStyle name="20% - Accent5 18" xfId="1944" xr:uid="{00000000-0005-0000-0000-0000E2060000}"/>
    <cellStyle name="20% - Accent5 18 2" xfId="1945" xr:uid="{00000000-0005-0000-0000-0000E3060000}"/>
    <cellStyle name="20% - Accent5 18 3" xfId="1946" xr:uid="{00000000-0005-0000-0000-0000E4060000}"/>
    <cellStyle name="20% - Accent5 19" xfId="1947" xr:uid="{00000000-0005-0000-0000-0000E5060000}"/>
    <cellStyle name="20% - Accent5 19 2" xfId="1948" xr:uid="{00000000-0005-0000-0000-0000E6060000}"/>
    <cellStyle name="20% - Accent5 19 3" xfId="1949" xr:uid="{00000000-0005-0000-0000-0000E7060000}"/>
    <cellStyle name="20% - Accent5 2" xfId="19" xr:uid="{00000000-0005-0000-0000-0000E8060000}"/>
    <cellStyle name="20% - Accent5 2 10" xfId="1950" xr:uid="{00000000-0005-0000-0000-0000E9060000}"/>
    <cellStyle name="20% - Accent5 2 11" xfId="1951" xr:uid="{00000000-0005-0000-0000-0000EA060000}"/>
    <cellStyle name="20% - Accent5 2 12" xfId="1952" xr:uid="{00000000-0005-0000-0000-0000EB060000}"/>
    <cellStyle name="20% - Accent5 2 13" xfId="1953" xr:uid="{00000000-0005-0000-0000-0000EC060000}"/>
    <cellStyle name="20% - Accent5 2 14" xfId="1954" xr:uid="{00000000-0005-0000-0000-0000ED060000}"/>
    <cellStyle name="20% - Accent5 2 15" xfId="1955" xr:uid="{00000000-0005-0000-0000-0000EE060000}"/>
    <cellStyle name="20% - Accent5 2 16" xfId="1956" xr:uid="{00000000-0005-0000-0000-0000EF060000}"/>
    <cellStyle name="20% - Accent5 2 2" xfId="1957" xr:uid="{00000000-0005-0000-0000-0000F0060000}"/>
    <cellStyle name="20% - Accent5 2 2 10" xfId="1958" xr:uid="{00000000-0005-0000-0000-0000F1060000}"/>
    <cellStyle name="20% - Accent5 2 2 2" xfId="1959" xr:uid="{00000000-0005-0000-0000-0000F2060000}"/>
    <cellStyle name="20% - Accent5 2 2 2 10" xfId="1960" xr:uid="{00000000-0005-0000-0000-0000F3060000}"/>
    <cellStyle name="20% - Accent5 2 2 2 2" xfId="1961" xr:uid="{00000000-0005-0000-0000-0000F4060000}"/>
    <cellStyle name="20% - Accent5 2 2 2 3" xfId="1962" xr:uid="{00000000-0005-0000-0000-0000F5060000}"/>
    <cellStyle name="20% - Accent5 2 2 2 4" xfId="1963" xr:uid="{00000000-0005-0000-0000-0000F6060000}"/>
    <cellStyle name="20% - Accent5 2 2 2 5" xfId="1964" xr:uid="{00000000-0005-0000-0000-0000F7060000}"/>
    <cellStyle name="20% - Accent5 2 2 2 6" xfId="1965" xr:uid="{00000000-0005-0000-0000-0000F8060000}"/>
    <cellStyle name="20% - Accent5 2 2 2 7" xfId="1966" xr:uid="{00000000-0005-0000-0000-0000F9060000}"/>
    <cellStyle name="20% - Accent5 2 2 2 8" xfId="1967" xr:uid="{00000000-0005-0000-0000-0000FA060000}"/>
    <cellStyle name="20% - Accent5 2 2 2 9" xfId="1968" xr:uid="{00000000-0005-0000-0000-0000FB060000}"/>
    <cellStyle name="20% - Accent5 2 2 3" xfId="1969" xr:uid="{00000000-0005-0000-0000-0000FC060000}"/>
    <cellStyle name="20% - Accent5 2 2 4" xfId="1970" xr:uid="{00000000-0005-0000-0000-0000FD060000}"/>
    <cellStyle name="20% - Accent5 2 2 5" xfId="1971" xr:uid="{00000000-0005-0000-0000-0000FE060000}"/>
    <cellStyle name="20% - Accent5 2 2 6" xfId="1972" xr:uid="{00000000-0005-0000-0000-0000FF060000}"/>
    <cellStyle name="20% - Accent5 2 2 7" xfId="1973" xr:uid="{00000000-0005-0000-0000-000000070000}"/>
    <cellStyle name="20% - Accent5 2 2 8" xfId="1974" xr:uid="{00000000-0005-0000-0000-000001070000}"/>
    <cellStyle name="20% - Accent5 2 2 9" xfId="1975" xr:uid="{00000000-0005-0000-0000-000002070000}"/>
    <cellStyle name="20% - Accent5 2 3" xfId="1976" xr:uid="{00000000-0005-0000-0000-000003070000}"/>
    <cellStyle name="20% - Accent5 2 4" xfId="1977" xr:uid="{00000000-0005-0000-0000-000004070000}"/>
    <cellStyle name="20% - Accent5 2 5" xfId="1978" xr:uid="{00000000-0005-0000-0000-000005070000}"/>
    <cellStyle name="20% - Accent5 2 6" xfId="1979" xr:uid="{00000000-0005-0000-0000-000006070000}"/>
    <cellStyle name="20% - Accent5 2 7" xfId="1980" xr:uid="{00000000-0005-0000-0000-000007070000}"/>
    <cellStyle name="20% - Accent5 2 8" xfId="1981" xr:uid="{00000000-0005-0000-0000-000008070000}"/>
    <cellStyle name="20% - Accent5 2 9" xfId="1982" xr:uid="{00000000-0005-0000-0000-000009070000}"/>
    <cellStyle name="20% - Accent5 2_CO GAS" xfId="1983" xr:uid="{00000000-0005-0000-0000-00000A070000}"/>
    <cellStyle name="20% - Accent5 20" xfId="1984" xr:uid="{00000000-0005-0000-0000-00000B070000}"/>
    <cellStyle name="20% - Accent5 20 2" xfId="1985" xr:uid="{00000000-0005-0000-0000-00000C070000}"/>
    <cellStyle name="20% - Accent5 20 3" xfId="1986" xr:uid="{00000000-0005-0000-0000-00000D070000}"/>
    <cellStyle name="20% - Accent5 21" xfId="1987" xr:uid="{00000000-0005-0000-0000-00000E070000}"/>
    <cellStyle name="20% - Accent5 21 2" xfId="1988" xr:uid="{00000000-0005-0000-0000-00000F070000}"/>
    <cellStyle name="20% - Accent5 21 3" xfId="1989" xr:uid="{00000000-0005-0000-0000-000010070000}"/>
    <cellStyle name="20% - Accent5 22" xfId="1990" xr:uid="{00000000-0005-0000-0000-000011070000}"/>
    <cellStyle name="20% - Accent5 22 2" xfId="1991" xr:uid="{00000000-0005-0000-0000-000012070000}"/>
    <cellStyle name="20% - Accent5 22 3" xfId="1992" xr:uid="{00000000-0005-0000-0000-000013070000}"/>
    <cellStyle name="20% - Accent5 23" xfId="1993" xr:uid="{00000000-0005-0000-0000-000014070000}"/>
    <cellStyle name="20% - Accent5 23 2" xfId="1994" xr:uid="{00000000-0005-0000-0000-000015070000}"/>
    <cellStyle name="20% - Accent5 23 3" xfId="1995" xr:uid="{00000000-0005-0000-0000-000016070000}"/>
    <cellStyle name="20% - Accent5 24" xfId="1996" xr:uid="{00000000-0005-0000-0000-000017070000}"/>
    <cellStyle name="20% - Accent5 24 2" xfId="1997" xr:uid="{00000000-0005-0000-0000-000018070000}"/>
    <cellStyle name="20% - Accent5 24 3" xfId="1998" xr:uid="{00000000-0005-0000-0000-000019070000}"/>
    <cellStyle name="20% - Accent5 25" xfId="1999" xr:uid="{00000000-0005-0000-0000-00001A070000}"/>
    <cellStyle name="20% - Accent5 25 2" xfId="2000" xr:uid="{00000000-0005-0000-0000-00001B070000}"/>
    <cellStyle name="20% - Accent5 25 3" xfId="2001" xr:uid="{00000000-0005-0000-0000-00001C070000}"/>
    <cellStyle name="20% - Accent5 26" xfId="2002" xr:uid="{00000000-0005-0000-0000-00001D070000}"/>
    <cellStyle name="20% - Accent5 26 2" xfId="2003" xr:uid="{00000000-0005-0000-0000-00001E070000}"/>
    <cellStyle name="20% - Accent5 26 3" xfId="2004" xr:uid="{00000000-0005-0000-0000-00001F070000}"/>
    <cellStyle name="20% - Accent5 27" xfId="2005" xr:uid="{00000000-0005-0000-0000-000020070000}"/>
    <cellStyle name="20% - Accent5 27 2" xfId="2006" xr:uid="{00000000-0005-0000-0000-000021070000}"/>
    <cellStyle name="20% - Accent5 27 3" xfId="2007" xr:uid="{00000000-0005-0000-0000-000022070000}"/>
    <cellStyle name="20% - Accent5 28" xfId="2008" xr:uid="{00000000-0005-0000-0000-000023070000}"/>
    <cellStyle name="20% - Accent5 28 2" xfId="2009" xr:uid="{00000000-0005-0000-0000-000024070000}"/>
    <cellStyle name="20% - Accent5 28 3" xfId="2010" xr:uid="{00000000-0005-0000-0000-000025070000}"/>
    <cellStyle name="20% - Accent5 29" xfId="2011" xr:uid="{00000000-0005-0000-0000-000026070000}"/>
    <cellStyle name="20% - Accent5 29 2" xfId="2012" xr:uid="{00000000-0005-0000-0000-000027070000}"/>
    <cellStyle name="20% - Accent5 29 3" xfId="2013" xr:uid="{00000000-0005-0000-0000-000028070000}"/>
    <cellStyle name="20% - Accent5 3" xfId="2014" xr:uid="{00000000-0005-0000-0000-000029070000}"/>
    <cellStyle name="20% - Accent5 3 2" xfId="2015" xr:uid="{00000000-0005-0000-0000-00002A070000}"/>
    <cellStyle name="20% - Accent5 3_CO GAS" xfId="2016" xr:uid="{00000000-0005-0000-0000-00002B070000}"/>
    <cellStyle name="20% - Accent5 30" xfId="2017" xr:uid="{00000000-0005-0000-0000-00002C070000}"/>
    <cellStyle name="20% - Accent5 30 2" xfId="2018" xr:uid="{00000000-0005-0000-0000-00002D070000}"/>
    <cellStyle name="20% - Accent5 30 3" xfId="2019" xr:uid="{00000000-0005-0000-0000-00002E070000}"/>
    <cellStyle name="20% - Accent5 31" xfId="2020" xr:uid="{00000000-0005-0000-0000-00002F070000}"/>
    <cellStyle name="20% - Accent5 31 2" xfId="2021" xr:uid="{00000000-0005-0000-0000-000030070000}"/>
    <cellStyle name="20% - Accent5 31 3" xfId="2022" xr:uid="{00000000-0005-0000-0000-000031070000}"/>
    <cellStyle name="20% - Accent5 32" xfId="2023" xr:uid="{00000000-0005-0000-0000-000032070000}"/>
    <cellStyle name="20% - Accent5 32 2" xfId="2024" xr:uid="{00000000-0005-0000-0000-000033070000}"/>
    <cellStyle name="20% - Accent5 32 3" xfId="2025" xr:uid="{00000000-0005-0000-0000-000034070000}"/>
    <cellStyle name="20% - Accent5 33" xfId="2026" xr:uid="{00000000-0005-0000-0000-000035070000}"/>
    <cellStyle name="20% - Accent5 33 2" xfId="2027" xr:uid="{00000000-0005-0000-0000-000036070000}"/>
    <cellStyle name="20% - Accent5 33 3" xfId="2028" xr:uid="{00000000-0005-0000-0000-000037070000}"/>
    <cellStyle name="20% - Accent5 34" xfId="2029" xr:uid="{00000000-0005-0000-0000-000038070000}"/>
    <cellStyle name="20% - Accent5 34 2" xfId="2030" xr:uid="{00000000-0005-0000-0000-000039070000}"/>
    <cellStyle name="20% - Accent5 34 3" xfId="2031" xr:uid="{00000000-0005-0000-0000-00003A070000}"/>
    <cellStyle name="20% - Accent5 35" xfId="2032" xr:uid="{00000000-0005-0000-0000-00003B070000}"/>
    <cellStyle name="20% - Accent5 35 2" xfId="2033" xr:uid="{00000000-0005-0000-0000-00003C070000}"/>
    <cellStyle name="20% - Accent5 36" xfId="2034" xr:uid="{00000000-0005-0000-0000-00003D070000}"/>
    <cellStyle name="20% - Accent5 36 2" xfId="2035" xr:uid="{00000000-0005-0000-0000-00003E070000}"/>
    <cellStyle name="20% - Accent5 37" xfId="2036" xr:uid="{00000000-0005-0000-0000-00003F070000}"/>
    <cellStyle name="20% - Accent5 37 2" xfId="2037" xr:uid="{00000000-0005-0000-0000-000040070000}"/>
    <cellStyle name="20% - Accent5 38" xfId="2038" xr:uid="{00000000-0005-0000-0000-000041070000}"/>
    <cellStyle name="20% - Accent5 38 2" xfId="2039" xr:uid="{00000000-0005-0000-0000-000042070000}"/>
    <cellStyle name="20% - Accent5 39" xfId="2040" xr:uid="{00000000-0005-0000-0000-000043070000}"/>
    <cellStyle name="20% - Accent5 39 2" xfId="2041" xr:uid="{00000000-0005-0000-0000-000044070000}"/>
    <cellStyle name="20% - Accent5 4" xfId="2042" xr:uid="{00000000-0005-0000-0000-000045070000}"/>
    <cellStyle name="20% - Accent5 4 2" xfId="2043" xr:uid="{00000000-0005-0000-0000-000046070000}"/>
    <cellStyle name="20% - Accent5 4_CO GAS" xfId="2044" xr:uid="{00000000-0005-0000-0000-000047070000}"/>
    <cellStyle name="20% - Accent5 40" xfId="2045" xr:uid="{00000000-0005-0000-0000-000048070000}"/>
    <cellStyle name="20% - Accent5 40 2" xfId="2046" xr:uid="{00000000-0005-0000-0000-000049070000}"/>
    <cellStyle name="20% - Accent5 41" xfId="2047" xr:uid="{00000000-0005-0000-0000-00004A070000}"/>
    <cellStyle name="20% - Accent5 41 2" xfId="2048" xr:uid="{00000000-0005-0000-0000-00004B070000}"/>
    <cellStyle name="20% - Accent5 42" xfId="2049" xr:uid="{00000000-0005-0000-0000-00004C070000}"/>
    <cellStyle name="20% - Accent5 43" xfId="2050" xr:uid="{00000000-0005-0000-0000-00004D070000}"/>
    <cellStyle name="20% - Accent5 5" xfId="2051" xr:uid="{00000000-0005-0000-0000-00004E070000}"/>
    <cellStyle name="20% - Accent5 5 2" xfId="2052" xr:uid="{00000000-0005-0000-0000-00004F070000}"/>
    <cellStyle name="20% - Accent5 5 3" xfId="2053" xr:uid="{00000000-0005-0000-0000-000050070000}"/>
    <cellStyle name="20% - Accent5 5_CO GAS" xfId="2054" xr:uid="{00000000-0005-0000-0000-000051070000}"/>
    <cellStyle name="20% - Accent5 6" xfId="2055" xr:uid="{00000000-0005-0000-0000-000052070000}"/>
    <cellStyle name="20% - Accent5 6 2" xfId="2056" xr:uid="{00000000-0005-0000-0000-000053070000}"/>
    <cellStyle name="20% - Accent5 6 3" xfId="2057" xr:uid="{00000000-0005-0000-0000-000054070000}"/>
    <cellStyle name="20% - Accent5 7" xfId="2058" xr:uid="{00000000-0005-0000-0000-000055070000}"/>
    <cellStyle name="20% - Accent5 7 2" xfId="2059" xr:uid="{00000000-0005-0000-0000-000056070000}"/>
    <cellStyle name="20% - Accent5 7 3" xfId="2060" xr:uid="{00000000-0005-0000-0000-000057070000}"/>
    <cellStyle name="20% - Accent5 8" xfId="2061" xr:uid="{00000000-0005-0000-0000-000058070000}"/>
    <cellStyle name="20% - Accent5 8 2" xfId="2062" xr:uid="{00000000-0005-0000-0000-000059070000}"/>
    <cellStyle name="20% - Accent5 8 3" xfId="2063" xr:uid="{00000000-0005-0000-0000-00005A070000}"/>
    <cellStyle name="20% - Accent5 9" xfId="2064" xr:uid="{00000000-0005-0000-0000-00005B070000}"/>
    <cellStyle name="20% - Accent5 9 2" xfId="2065" xr:uid="{00000000-0005-0000-0000-00005C070000}"/>
    <cellStyle name="20% - Accent5 9 3" xfId="2066" xr:uid="{00000000-0005-0000-0000-00005D070000}"/>
    <cellStyle name="20% - Accent6 10" xfId="2067" xr:uid="{00000000-0005-0000-0000-00005E070000}"/>
    <cellStyle name="20% - Accent6 10 2" xfId="2068" xr:uid="{00000000-0005-0000-0000-00005F070000}"/>
    <cellStyle name="20% - Accent6 10 3" xfId="2069" xr:uid="{00000000-0005-0000-0000-000060070000}"/>
    <cellStyle name="20% - Accent6 11" xfId="2070" xr:uid="{00000000-0005-0000-0000-000061070000}"/>
    <cellStyle name="20% - Accent6 11 2" xfId="2071" xr:uid="{00000000-0005-0000-0000-000062070000}"/>
    <cellStyle name="20% - Accent6 11 3" xfId="2072" xr:uid="{00000000-0005-0000-0000-000063070000}"/>
    <cellStyle name="20% - Accent6 12" xfId="2073" xr:uid="{00000000-0005-0000-0000-000064070000}"/>
    <cellStyle name="20% - Accent6 12 2" xfId="2074" xr:uid="{00000000-0005-0000-0000-000065070000}"/>
    <cellStyle name="20% - Accent6 12 3" xfId="2075" xr:uid="{00000000-0005-0000-0000-000066070000}"/>
    <cellStyle name="20% - Accent6 13" xfId="2076" xr:uid="{00000000-0005-0000-0000-000067070000}"/>
    <cellStyle name="20% - Accent6 13 2" xfId="2077" xr:uid="{00000000-0005-0000-0000-000068070000}"/>
    <cellStyle name="20% - Accent6 13 3" xfId="2078" xr:uid="{00000000-0005-0000-0000-000069070000}"/>
    <cellStyle name="20% - Accent6 14" xfId="2079" xr:uid="{00000000-0005-0000-0000-00006A070000}"/>
    <cellStyle name="20% - Accent6 14 2" xfId="2080" xr:uid="{00000000-0005-0000-0000-00006B070000}"/>
    <cellStyle name="20% - Accent6 14 3" xfId="2081" xr:uid="{00000000-0005-0000-0000-00006C070000}"/>
    <cellStyle name="20% - Accent6 15" xfId="2082" xr:uid="{00000000-0005-0000-0000-00006D070000}"/>
    <cellStyle name="20% - Accent6 15 2" xfId="2083" xr:uid="{00000000-0005-0000-0000-00006E070000}"/>
    <cellStyle name="20% - Accent6 15 3" xfId="2084" xr:uid="{00000000-0005-0000-0000-00006F070000}"/>
    <cellStyle name="20% - Accent6 16" xfId="2085" xr:uid="{00000000-0005-0000-0000-000070070000}"/>
    <cellStyle name="20% - Accent6 16 2" xfId="2086" xr:uid="{00000000-0005-0000-0000-000071070000}"/>
    <cellStyle name="20% - Accent6 16 3" xfId="2087" xr:uid="{00000000-0005-0000-0000-000072070000}"/>
    <cellStyle name="20% - Accent6 17" xfId="2088" xr:uid="{00000000-0005-0000-0000-000073070000}"/>
    <cellStyle name="20% - Accent6 17 2" xfId="2089" xr:uid="{00000000-0005-0000-0000-000074070000}"/>
    <cellStyle name="20% - Accent6 17 3" xfId="2090" xr:uid="{00000000-0005-0000-0000-000075070000}"/>
    <cellStyle name="20% - Accent6 18" xfId="2091" xr:uid="{00000000-0005-0000-0000-000076070000}"/>
    <cellStyle name="20% - Accent6 18 2" xfId="2092" xr:uid="{00000000-0005-0000-0000-000077070000}"/>
    <cellStyle name="20% - Accent6 18 3" xfId="2093" xr:uid="{00000000-0005-0000-0000-000078070000}"/>
    <cellStyle name="20% - Accent6 19" xfId="2094" xr:uid="{00000000-0005-0000-0000-000079070000}"/>
    <cellStyle name="20% - Accent6 19 2" xfId="2095" xr:uid="{00000000-0005-0000-0000-00007A070000}"/>
    <cellStyle name="20% - Accent6 19 3" xfId="2096" xr:uid="{00000000-0005-0000-0000-00007B070000}"/>
    <cellStyle name="20% - Accent6 2" xfId="20" xr:uid="{00000000-0005-0000-0000-00007C070000}"/>
    <cellStyle name="20% - Accent6 2 10" xfId="2097" xr:uid="{00000000-0005-0000-0000-00007D070000}"/>
    <cellStyle name="20% - Accent6 2 11" xfId="2098" xr:uid="{00000000-0005-0000-0000-00007E070000}"/>
    <cellStyle name="20% - Accent6 2 12" xfId="2099" xr:uid="{00000000-0005-0000-0000-00007F070000}"/>
    <cellStyle name="20% - Accent6 2 13" xfId="2100" xr:uid="{00000000-0005-0000-0000-000080070000}"/>
    <cellStyle name="20% - Accent6 2 14" xfId="2101" xr:uid="{00000000-0005-0000-0000-000081070000}"/>
    <cellStyle name="20% - Accent6 2 15" xfId="2102" xr:uid="{00000000-0005-0000-0000-000082070000}"/>
    <cellStyle name="20% - Accent6 2 16" xfId="2103" xr:uid="{00000000-0005-0000-0000-000083070000}"/>
    <cellStyle name="20% - Accent6 2 2" xfId="2104" xr:uid="{00000000-0005-0000-0000-000084070000}"/>
    <cellStyle name="20% - Accent6 2 2 10" xfId="2105" xr:uid="{00000000-0005-0000-0000-000085070000}"/>
    <cellStyle name="20% - Accent6 2 2 2" xfId="2106" xr:uid="{00000000-0005-0000-0000-000086070000}"/>
    <cellStyle name="20% - Accent6 2 2 2 10" xfId="2107" xr:uid="{00000000-0005-0000-0000-000087070000}"/>
    <cellStyle name="20% - Accent6 2 2 2 2" xfId="2108" xr:uid="{00000000-0005-0000-0000-000088070000}"/>
    <cellStyle name="20% - Accent6 2 2 2 3" xfId="2109" xr:uid="{00000000-0005-0000-0000-000089070000}"/>
    <cellStyle name="20% - Accent6 2 2 2 4" xfId="2110" xr:uid="{00000000-0005-0000-0000-00008A070000}"/>
    <cellStyle name="20% - Accent6 2 2 2 5" xfId="2111" xr:uid="{00000000-0005-0000-0000-00008B070000}"/>
    <cellStyle name="20% - Accent6 2 2 2 6" xfId="2112" xr:uid="{00000000-0005-0000-0000-00008C070000}"/>
    <cellStyle name="20% - Accent6 2 2 2 7" xfId="2113" xr:uid="{00000000-0005-0000-0000-00008D070000}"/>
    <cellStyle name="20% - Accent6 2 2 2 8" xfId="2114" xr:uid="{00000000-0005-0000-0000-00008E070000}"/>
    <cellStyle name="20% - Accent6 2 2 2 9" xfId="2115" xr:uid="{00000000-0005-0000-0000-00008F070000}"/>
    <cellStyle name="20% - Accent6 2 2 3" xfId="2116" xr:uid="{00000000-0005-0000-0000-000090070000}"/>
    <cellStyle name="20% - Accent6 2 2 4" xfId="2117" xr:uid="{00000000-0005-0000-0000-000091070000}"/>
    <cellStyle name="20% - Accent6 2 2 5" xfId="2118" xr:uid="{00000000-0005-0000-0000-000092070000}"/>
    <cellStyle name="20% - Accent6 2 2 6" xfId="2119" xr:uid="{00000000-0005-0000-0000-000093070000}"/>
    <cellStyle name="20% - Accent6 2 2 7" xfId="2120" xr:uid="{00000000-0005-0000-0000-000094070000}"/>
    <cellStyle name="20% - Accent6 2 2 8" xfId="2121" xr:uid="{00000000-0005-0000-0000-000095070000}"/>
    <cellStyle name="20% - Accent6 2 2 9" xfId="2122" xr:uid="{00000000-0005-0000-0000-000096070000}"/>
    <cellStyle name="20% - Accent6 2 3" xfId="2123" xr:uid="{00000000-0005-0000-0000-000097070000}"/>
    <cellStyle name="20% - Accent6 2 4" xfId="2124" xr:uid="{00000000-0005-0000-0000-000098070000}"/>
    <cellStyle name="20% - Accent6 2 5" xfId="2125" xr:uid="{00000000-0005-0000-0000-000099070000}"/>
    <cellStyle name="20% - Accent6 2 6" xfId="2126" xr:uid="{00000000-0005-0000-0000-00009A070000}"/>
    <cellStyle name="20% - Accent6 2 7" xfId="2127" xr:uid="{00000000-0005-0000-0000-00009B070000}"/>
    <cellStyle name="20% - Accent6 2 8" xfId="2128" xr:uid="{00000000-0005-0000-0000-00009C070000}"/>
    <cellStyle name="20% - Accent6 2 9" xfId="2129" xr:uid="{00000000-0005-0000-0000-00009D070000}"/>
    <cellStyle name="20% - Accent6 2_CO GAS" xfId="2130" xr:uid="{00000000-0005-0000-0000-00009E070000}"/>
    <cellStyle name="20% - Accent6 20" xfId="2131" xr:uid="{00000000-0005-0000-0000-00009F070000}"/>
    <cellStyle name="20% - Accent6 20 2" xfId="2132" xr:uid="{00000000-0005-0000-0000-0000A0070000}"/>
    <cellStyle name="20% - Accent6 20 3" xfId="2133" xr:uid="{00000000-0005-0000-0000-0000A1070000}"/>
    <cellStyle name="20% - Accent6 21" xfId="2134" xr:uid="{00000000-0005-0000-0000-0000A2070000}"/>
    <cellStyle name="20% - Accent6 21 2" xfId="2135" xr:uid="{00000000-0005-0000-0000-0000A3070000}"/>
    <cellStyle name="20% - Accent6 21 3" xfId="2136" xr:uid="{00000000-0005-0000-0000-0000A4070000}"/>
    <cellStyle name="20% - Accent6 22" xfId="2137" xr:uid="{00000000-0005-0000-0000-0000A5070000}"/>
    <cellStyle name="20% - Accent6 22 2" xfId="2138" xr:uid="{00000000-0005-0000-0000-0000A6070000}"/>
    <cellStyle name="20% - Accent6 22 3" xfId="2139" xr:uid="{00000000-0005-0000-0000-0000A7070000}"/>
    <cellStyle name="20% - Accent6 23" xfId="2140" xr:uid="{00000000-0005-0000-0000-0000A8070000}"/>
    <cellStyle name="20% - Accent6 23 2" xfId="2141" xr:uid="{00000000-0005-0000-0000-0000A9070000}"/>
    <cellStyle name="20% - Accent6 23 3" xfId="2142" xr:uid="{00000000-0005-0000-0000-0000AA070000}"/>
    <cellStyle name="20% - Accent6 24" xfId="2143" xr:uid="{00000000-0005-0000-0000-0000AB070000}"/>
    <cellStyle name="20% - Accent6 24 2" xfId="2144" xr:uid="{00000000-0005-0000-0000-0000AC070000}"/>
    <cellStyle name="20% - Accent6 24 3" xfId="2145" xr:uid="{00000000-0005-0000-0000-0000AD070000}"/>
    <cellStyle name="20% - Accent6 25" xfId="2146" xr:uid="{00000000-0005-0000-0000-0000AE070000}"/>
    <cellStyle name="20% - Accent6 25 2" xfId="2147" xr:uid="{00000000-0005-0000-0000-0000AF070000}"/>
    <cellStyle name="20% - Accent6 25 3" xfId="2148" xr:uid="{00000000-0005-0000-0000-0000B0070000}"/>
    <cellStyle name="20% - Accent6 26" xfId="2149" xr:uid="{00000000-0005-0000-0000-0000B1070000}"/>
    <cellStyle name="20% - Accent6 26 2" xfId="2150" xr:uid="{00000000-0005-0000-0000-0000B2070000}"/>
    <cellStyle name="20% - Accent6 26 3" xfId="2151" xr:uid="{00000000-0005-0000-0000-0000B3070000}"/>
    <cellStyle name="20% - Accent6 27" xfId="2152" xr:uid="{00000000-0005-0000-0000-0000B4070000}"/>
    <cellStyle name="20% - Accent6 27 2" xfId="2153" xr:uid="{00000000-0005-0000-0000-0000B5070000}"/>
    <cellStyle name="20% - Accent6 27 3" xfId="2154" xr:uid="{00000000-0005-0000-0000-0000B6070000}"/>
    <cellStyle name="20% - Accent6 28" xfId="2155" xr:uid="{00000000-0005-0000-0000-0000B7070000}"/>
    <cellStyle name="20% - Accent6 28 2" xfId="2156" xr:uid="{00000000-0005-0000-0000-0000B8070000}"/>
    <cellStyle name="20% - Accent6 28 3" xfId="2157" xr:uid="{00000000-0005-0000-0000-0000B9070000}"/>
    <cellStyle name="20% - Accent6 29" xfId="2158" xr:uid="{00000000-0005-0000-0000-0000BA070000}"/>
    <cellStyle name="20% - Accent6 29 2" xfId="2159" xr:uid="{00000000-0005-0000-0000-0000BB070000}"/>
    <cellStyle name="20% - Accent6 29 3" xfId="2160" xr:uid="{00000000-0005-0000-0000-0000BC070000}"/>
    <cellStyle name="20% - Accent6 3" xfId="2161" xr:uid="{00000000-0005-0000-0000-0000BD070000}"/>
    <cellStyle name="20% - Accent6 3 2" xfId="2162" xr:uid="{00000000-0005-0000-0000-0000BE070000}"/>
    <cellStyle name="20% - Accent6 3_CO GAS" xfId="2163" xr:uid="{00000000-0005-0000-0000-0000BF070000}"/>
    <cellStyle name="20% - Accent6 30" xfId="2164" xr:uid="{00000000-0005-0000-0000-0000C0070000}"/>
    <cellStyle name="20% - Accent6 30 2" xfId="2165" xr:uid="{00000000-0005-0000-0000-0000C1070000}"/>
    <cellStyle name="20% - Accent6 30 3" xfId="2166" xr:uid="{00000000-0005-0000-0000-0000C2070000}"/>
    <cellStyle name="20% - Accent6 31" xfId="2167" xr:uid="{00000000-0005-0000-0000-0000C3070000}"/>
    <cellStyle name="20% - Accent6 31 2" xfId="2168" xr:uid="{00000000-0005-0000-0000-0000C4070000}"/>
    <cellStyle name="20% - Accent6 31 3" xfId="2169" xr:uid="{00000000-0005-0000-0000-0000C5070000}"/>
    <cellStyle name="20% - Accent6 32" xfId="2170" xr:uid="{00000000-0005-0000-0000-0000C6070000}"/>
    <cellStyle name="20% - Accent6 32 2" xfId="2171" xr:uid="{00000000-0005-0000-0000-0000C7070000}"/>
    <cellStyle name="20% - Accent6 32 3" xfId="2172" xr:uid="{00000000-0005-0000-0000-0000C8070000}"/>
    <cellStyle name="20% - Accent6 33" xfId="2173" xr:uid="{00000000-0005-0000-0000-0000C9070000}"/>
    <cellStyle name="20% - Accent6 33 2" xfId="2174" xr:uid="{00000000-0005-0000-0000-0000CA070000}"/>
    <cellStyle name="20% - Accent6 33 3" xfId="2175" xr:uid="{00000000-0005-0000-0000-0000CB070000}"/>
    <cellStyle name="20% - Accent6 34" xfId="2176" xr:uid="{00000000-0005-0000-0000-0000CC070000}"/>
    <cellStyle name="20% - Accent6 34 2" xfId="2177" xr:uid="{00000000-0005-0000-0000-0000CD070000}"/>
    <cellStyle name="20% - Accent6 34 3" xfId="2178" xr:uid="{00000000-0005-0000-0000-0000CE070000}"/>
    <cellStyle name="20% - Accent6 35" xfId="2179" xr:uid="{00000000-0005-0000-0000-0000CF070000}"/>
    <cellStyle name="20% - Accent6 35 2" xfId="2180" xr:uid="{00000000-0005-0000-0000-0000D0070000}"/>
    <cellStyle name="20% - Accent6 36" xfId="2181" xr:uid="{00000000-0005-0000-0000-0000D1070000}"/>
    <cellStyle name="20% - Accent6 36 2" xfId="2182" xr:uid="{00000000-0005-0000-0000-0000D2070000}"/>
    <cellStyle name="20% - Accent6 37" xfId="2183" xr:uid="{00000000-0005-0000-0000-0000D3070000}"/>
    <cellStyle name="20% - Accent6 37 2" xfId="2184" xr:uid="{00000000-0005-0000-0000-0000D4070000}"/>
    <cellStyle name="20% - Accent6 38" xfId="2185" xr:uid="{00000000-0005-0000-0000-0000D5070000}"/>
    <cellStyle name="20% - Accent6 38 2" xfId="2186" xr:uid="{00000000-0005-0000-0000-0000D6070000}"/>
    <cellStyle name="20% - Accent6 39" xfId="2187" xr:uid="{00000000-0005-0000-0000-0000D7070000}"/>
    <cellStyle name="20% - Accent6 39 2" xfId="2188" xr:uid="{00000000-0005-0000-0000-0000D8070000}"/>
    <cellStyle name="20% - Accent6 4" xfId="2189" xr:uid="{00000000-0005-0000-0000-0000D9070000}"/>
    <cellStyle name="20% - Accent6 4 2" xfId="2190" xr:uid="{00000000-0005-0000-0000-0000DA070000}"/>
    <cellStyle name="20% - Accent6 4_CO GAS" xfId="2191" xr:uid="{00000000-0005-0000-0000-0000DB070000}"/>
    <cellStyle name="20% - Accent6 40" xfId="2192" xr:uid="{00000000-0005-0000-0000-0000DC070000}"/>
    <cellStyle name="20% - Accent6 40 2" xfId="2193" xr:uid="{00000000-0005-0000-0000-0000DD070000}"/>
    <cellStyle name="20% - Accent6 41" xfId="2194" xr:uid="{00000000-0005-0000-0000-0000DE070000}"/>
    <cellStyle name="20% - Accent6 41 2" xfId="2195" xr:uid="{00000000-0005-0000-0000-0000DF070000}"/>
    <cellStyle name="20% - Accent6 42" xfId="2196" xr:uid="{00000000-0005-0000-0000-0000E0070000}"/>
    <cellStyle name="20% - Accent6 43" xfId="2197" xr:uid="{00000000-0005-0000-0000-0000E1070000}"/>
    <cellStyle name="20% - Accent6 5" xfId="2198" xr:uid="{00000000-0005-0000-0000-0000E2070000}"/>
    <cellStyle name="20% - Accent6 5 2" xfId="2199" xr:uid="{00000000-0005-0000-0000-0000E3070000}"/>
    <cellStyle name="20% - Accent6 5 3" xfId="2200" xr:uid="{00000000-0005-0000-0000-0000E4070000}"/>
    <cellStyle name="20% - Accent6 5_CO GAS" xfId="2201" xr:uid="{00000000-0005-0000-0000-0000E5070000}"/>
    <cellStyle name="20% - Accent6 6" xfId="2202" xr:uid="{00000000-0005-0000-0000-0000E6070000}"/>
    <cellStyle name="20% - Accent6 6 2" xfId="2203" xr:uid="{00000000-0005-0000-0000-0000E7070000}"/>
    <cellStyle name="20% - Accent6 6 3" xfId="2204" xr:uid="{00000000-0005-0000-0000-0000E8070000}"/>
    <cellStyle name="20% - Accent6 7" xfId="2205" xr:uid="{00000000-0005-0000-0000-0000E9070000}"/>
    <cellStyle name="20% - Accent6 7 2" xfId="2206" xr:uid="{00000000-0005-0000-0000-0000EA070000}"/>
    <cellStyle name="20% - Accent6 7 3" xfId="2207" xr:uid="{00000000-0005-0000-0000-0000EB070000}"/>
    <cellStyle name="20% - Accent6 8" xfId="2208" xr:uid="{00000000-0005-0000-0000-0000EC070000}"/>
    <cellStyle name="20% - Accent6 8 2" xfId="2209" xr:uid="{00000000-0005-0000-0000-0000ED070000}"/>
    <cellStyle name="20% - Accent6 8 3" xfId="2210" xr:uid="{00000000-0005-0000-0000-0000EE070000}"/>
    <cellStyle name="20% - Accent6 9" xfId="2211" xr:uid="{00000000-0005-0000-0000-0000EF070000}"/>
    <cellStyle name="20% - Accent6 9 2" xfId="2212" xr:uid="{00000000-0005-0000-0000-0000F0070000}"/>
    <cellStyle name="20% - Accent6 9 3" xfId="2213" xr:uid="{00000000-0005-0000-0000-0000F1070000}"/>
    <cellStyle name="2-Blue-Input" xfId="2214" xr:uid="{00000000-0005-0000-0000-0000F2070000}"/>
    <cellStyle name="3-DarkRed-Data Oth Wks" xfId="2215" xr:uid="{00000000-0005-0000-0000-0000F3070000}"/>
    <cellStyle name="40% - Accent1 10" xfId="2216" xr:uid="{00000000-0005-0000-0000-0000F4070000}"/>
    <cellStyle name="40% - Accent1 10 2" xfId="2217" xr:uid="{00000000-0005-0000-0000-0000F5070000}"/>
    <cellStyle name="40% - Accent1 10 3" xfId="2218" xr:uid="{00000000-0005-0000-0000-0000F6070000}"/>
    <cellStyle name="40% - Accent1 11" xfId="2219" xr:uid="{00000000-0005-0000-0000-0000F7070000}"/>
    <cellStyle name="40% - Accent1 11 2" xfId="2220" xr:uid="{00000000-0005-0000-0000-0000F8070000}"/>
    <cellStyle name="40% - Accent1 11 3" xfId="2221" xr:uid="{00000000-0005-0000-0000-0000F9070000}"/>
    <cellStyle name="40% - Accent1 12" xfId="2222" xr:uid="{00000000-0005-0000-0000-0000FA070000}"/>
    <cellStyle name="40% - Accent1 12 2" xfId="2223" xr:uid="{00000000-0005-0000-0000-0000FB070000}"/>
    <cellStyle name="40% - Accent1 12 3" xfId="2224" xr:uid="{00000000-0005-0000-0000-0000FC070000}"/>
    <cellStyle name="40% - Accent1 13" xfId="2225" xr:uid="{00000000-0005-0000-0000-0000FD070000}"/>
    <cellStyle name="40% - Accent1 13 2" xfId="2226" xr:uid="{00000000-0005-0000-0000-0000FE070000}"/>
    <cellStyle name="40% - Accent1 13 3" xfId="2227" xr:uid="{00000000-0005-0000-0000-0000FF070000}"/>
    <cellStyle name="40% - Accent1 14" xfId="2228" xr:uid="{00000000-0005-0000-0000-000000080000}"/>
    <cellStyle name="40% - Accent1 14 2" xfId="2229" xr:uid="{00000000-0005-0000-0000-000001080000}"/>
    <cellStyle name="40% - Accent1 14 3" xfId="2230" xr:uid="{00000000-0005-0000-0000-000002080000}"/>
    <cellStyle name="40% - Accent1 15" xfId="2231" xr:uid="{00000000-0005-0000-0000-000003080000}"/>
    <cellStyle name="40% - Accent1 15 2" xfId="2232" xr:uid="{00000000-0005-0000-0000-000004080000}"/>
    <cellStyle name="40% - Accent1 15 3" xfId="2233" xr:uid="{00000000-0005-0000-0000-000005080000}"/>
    <cellStyle name="40% - Accent1 16" xfId="2234" xr:uid="{00000000-0005-0000-0000-000006080000}"/>
    <cellStyle name="40% - Accent1 16 2" xfId="2235" xr:uid="{00000000-0005-0000-0000-000007080000}"/>
    <cellStyle name="40% - Accent1 16 3" xfId="2236" xr:uid="{00000000-0005-0000-0000-000008080000}"/>
    <cellStyle name="40% - Accent1 17" xfId="2237" xr:uid="{00000000-0005-0000-0000-000009080000}"/>
    <cellStyle name="40% - Accent1 17 2" xfId="2238" xr:uid="{00000000-0005-0000-0000-00000A080000}"/>
    <cellStyle name="40% - Accent1 17 3" xfId="2239" xr:uid="{00000000-0005-0000-0000-00000B080000}"/>
    <cellStyle name="40% - Accent1 18" xfId="2240" xr:uid="{00000000-0005-0000-0000-00000C080000}"/>
    <cellStyle name="40% - Accent1 18 2" xfId="2241" xr:uid="{00000000-0005-0000-0000-00000D080000}"/>
    <cellStyle name="40% - Accent1 18 3" xfId="2242" xr:uid="{00000000-0005-0000-0000-00000E080000}"/>
    <cellStyle name="40% - Accent1 19" xfId="2243" xr:uid="{00000000-0005-0000-0000-00000F080000}"/>
    <cellStyle name="40% - Accent1 19 2" xfId="2244" xr:uid="{00000000-0005-0000-0000-000010080000}"/>
    <cellStyle name="40% - Accent1 19 3" xfId="2245" xr:uid="{00000000-0005-0000-0000-000011080000}"/>
    <cellStyle name="40% - Accent1 2" xfId="21" xr:uid="{00000000-0005-0000-0000-000012080000}"/>
    <cellStyle name="40% - Accent1 2 10" xfId="2246" xr:uid="{00000000-0005-0000-0000-000013080000}"/>
    <cellStyle name="40% - Accent1 2 11" xfId="2247" xr:uid="{00000000-0005-0000-0000-000014080000}"/>
    <cellStyle name="40% - Accent1 2 12" xfId="2248" xr:uid="{00000000-0005-0000-0000-000015080000}"/>
    <cellStyle name="40% - Accent1 2 13" xfId="2249" xr:uid="{00000000-0005-0000-0000-000016080000}"/>
    <cellStyle name="40% - Accent1 2 14" xfId="2250" xr:uid="{00000000-0005-0000-0000-000017080000}"/>
    <cellStyle name="40% - Accent1 2 15" xfId="2251" xr:uid="{00000000-0005-0000-0000-000018080000}"/>
    <cellStyle name="40% - Accent1 2 16" xfId="2252" xr:uid="{00000000-0005-0000-0000-000019080000}"/>
    <cellStyle name="40% - Accent1 2 2" xfId="2253" xr:uid="{00000000-0005-0000-0000-00001A080000}"/>
    <cellStyle name="40% - Accent1 2 2 10" xfId="2254" xr:uid="{00000000-0005-0000-0000-00001B080000}"/>
    <cellStyle name="40% - Accent1 2 2 2" xfId="2255" xr:uid="{00000000-0005-0000-0000-00001C080000}"/>
    <cellStyle name="40% - Accent1 2 2 2 10" xfId="2256" xr:uid="{00000000-0005-0000-0000-00001D080000}"/>
    <cellStyle name="40% - Accent1 2 2 2 2" xfId="2257" xr:uid="{00000000-0005-0000-0000-00001E080000}"/>
    <cellStyle name="40% - Accent1 2 2 2 3" xfId="2258" xr:uid="{00000000-0005-0000-0000-00001F080000}"/>
    <cellStyle name="40% - Accent1 2 2 2 4" xfId="2259" xr:uid="{00000000-0005-0000-0000-000020080000}"/>
    <cellStyle name="40% - Accent1 2 2 2 5" xfId="2260" xr:uid="{00000000-0005-0000-0000-000021080000}"/>
    <cellStyle name="40% - Accent1 2 2 2 6" xfId="2261" xr:uid="{00000000-0005-0000-0000-000022080000}"/>
    <cellStyle name="40% - Accent1 2 2 2 7" xfId="2262" xr:uid="{00000000-0005-0000-0000-000023080000}"/>
    <cellStyle name="40% - Accent1 2 2 2 8" xfId="2263" xr:uid="{00000000-0005-0000-0000-000024080000}"/>
    <cellStyle name="40% - Accent1 2 2 2 9" xfId="2264" xr:uid="{00000000-0005-0000-0000-000025080000}"/>
    <cellStyle name="40% - Accent1 2 2 3" xfId="2265" xr:uid="{00000000-0005-0000-0000-000026080000}"/>
    <cellStyle name="40% - Accent1 2 2 4" xfId="2266" xr:uid="{00000000-0005-0000-0000-000027080000}"/>
    <cellStyle name="40% - Accent1 2 2 5" xfId="2267" xr:uid="{00000000-0005-0000-0000-000028080000}"/>
    <cellStyle name="40% - Accent1 2 2 6" xfId="2268" xr:uid="{00000000-0005-0000-0000-000029080000}"/>
    <cellStyle name="40% - Accent1 2 2 7" xfId="2269" xr:uid="{00000000-0005-0000-0000-00002A080000}"/>
    <cellStyle name="40% - Accent1 2 2 8" xfId="2270" xr:uid="{00000000-0005-0000-0000-00002B080000}"/>
    <cellStyle name="40% - Accent1 2 2 9" xfId="2271" xr:uid="{00000000-0005-0000-0000-00002C080000}"/>
    <cellStyle name="40% - Accent1 2 3" xfId="2272" xr:uid="{00000000-0005-0000-0000-00002D080000}"/>
    <cellStyle name="40% - Accent1 2 4" xfId="2273" xr:uid="{00000000-0005-0000-0000-00002E080000}"/>
    <cellStyle name="40% - Accent1 2 5" xfId="2274" xr:uid="{00000000-0005-0000-0000-00002F080000}"/>
    <cellStyle name="40% - Accent1 2 6" xfId="2275" xr:uid="{00000000-0005-0000-0000-000030080000}"/>
    <cellStyle name="40% - Accent1 2 7" xfId="2276" xr:uid="{00000000-0005-0000-0000-000031080000}"/>
    <cellStyle name="40% - Accent1 2 8" xfId="2277" xr:uid="{00000000-0005-0000-0000-000032080000}"/>
    <cellStyle name="40% - Accent1 2 9" xfId="2278" xr:uid="{00000000-0005-0000-0000-000033080000}"/>
    <cellStyle name="40% - Accent1 2_CO GAS" xfId="2279" xr:uid="{00000000-0005-0000-0000-000034080000}"/>
    <cellStyle name="40% - Accent1 20" xfId="2280" xr:uid="{00000000-0005-0000-0000-000035080000}"/>
    <cellStyle name="40% - Accent1 20 2" xfId="2281" xr:uid="{00000000-0005-0000-0000-000036080000}"/>
    <cellStyle name="40% - Accent1 20 3" xfId="2282" xr:uid="{00000000-0005-0000-0000-000037080000}"/>
    <cellStyle name="40% - Accent1 21" xfId="2283" xr:uid="{00000000-0005-0000-0000-000038080000}"/>
    <cellStyle name="40% - Accent1 21 2" xfId="2284" xr:uid="{00000000-0005-0000-0000-000039080000}"/>
    <cellStyle name="40% - Accent1 21 3" xfId="2285" xr:uid="{00000000-0005-0000-0000-00003A080000}"/>
    <cellStyle name="40% - Accent1 22" xfId="2286" xr:uid="{00000000-0005-0000-0000-00003B080000}"/>
    <cellStyle name="40% - Accent1 22 2" xfId="2287" xr:uid="{00000000-0005-0000-0000-00003C080000}"/>
    <cellStyle name="40% - Accent1 22 3" xfId="2288" xr:uid="{00000000-0005-0000-0000-00003D080000}"/>
    <cellStyle name="40% - Accent1 23" xfId="2289" xr:uid="{00000000-0005-0000-0000-00003E080000}"/>
    <cellStyle name="40% - Accent1 23 2" xfId="2290" xr:uid="{00000000-0005-0000-0000-00003F080000}"/>
    <cellStyle name="40% - Accent1 23 3" xfId="2291" xr:uid="{00000000-0005-0000-0000-000040080000}"/>
    <cellStyle name="40% - Accent1 24" xfId="2292" xr:uid="{00000000-0005-0000-0000-000041080000}"/>
    <cellStyle name="40% - Accent1 24 2" xfId="2293" xr:uid="{00000000-0005-0000-0000-000042080000}"/>
    <cellStyle name="40% - Accent1 24 3" xfId="2294" xr:uid="{00000000-0005-0000-0000-000043080000}"/>
    <cellStyle name="40% - Accent1 25" xfId="2295" xr:uid="{00000000-0005-0000-0000-000044080000}"/>
    <cellStyle name="40% - Accent1 25 2" xfId="2296" xr:uid="{00000000-0005-0000-0000-000045080000}"/>
    <cellStyle name="40% - Accent1 25 3" xfId="2297" xr:uid="{00000000-0005-0000-0000-000046080000}"/>
    <cellStyle name="40% - Accent1 26" xfId="2298" xr:uid="{00000000-0005-0000-0000-000047080000}"/>
    <cellStyle name="40% - Accent1 26 2" xfId="2299" xr:uid="{00000000-0005-0000-0000-000048080000}"/>
    <cellStyle name="40% - Accent1 26 3" xfId="2300" xr:uid="{00000000-0005-0000-0000-000049080000}"/>
    <cellStyle name="40% - Accent1 27" xfId="2301" xr:uid="{00000000-0005-0000-0000-00004A080000}"/>
    <cellStyle name="40% - Accent1 27 2" xfId="2302" xr:uid="{00000000-0005-0000-0000-00004B080000}"/>
    <cellStyle name="40% - Accent1 27 3" xfId="2303" xr:uid="{00000000-0005-0000-0000-00004C080000}"/>
    <cellStyle name="40% - Accent1 28" xfId="2304" xr:uid="{00000000-0005-0000-0000-00004D080000}"/>
    <cellStyle name="40% - Accent1 28 2" xfId="2305" xr:uid="{00000000-0005-0000-0000-00004E080000}"/>
    <cellStyle name="40% - Accent1 28 3" xfId="2306" xr:uid="{00000000-0005-0000-0000-00004F080000}"/>
    <cellStyle name="40% - Accent1 29" xfId="2307" xr:uid="{00000000-0005-0000-0000-000050080000}"/>
    <cellStyle name="40% - Accent1 29 2" xfId="2308" xr:uid="{00000000-0005-0000-0000-000051080000}"/>
    <cellStyle name="40% - Accent1 29 3" xfId="2309" xr:uid="{00000000-0005-0000-0000-000052080000}"/>
    <cellStyle name="40% - Accent1 3" xfId="2310" xr:uid="{00000000-0005-0000-0000-000053080000}"/>
    <cellStyle name="40% - Accent1 3 2" xfId="2311" xr:uid="{00000000-0005-0000-0000-000054080000}"/>
    <cellStyle name="40% - Accent1 3_CO GAS" xfId="2312" xr:uid="{00000000-0005-0000-0000-000055080000}"/>
    <cellStyle name="40% - Accent1 30" xfId="2313" xr:uid="{00000000-0005-0000-0000-000056080000}"/>
    <cellStyle name="40% - Accent1 30 2" xfId="2314" xr:uid="{00000000-0005-0000-0000-000057080000}"/>
    <cellStyle name="40% - Accent1 30 3" xfId="2315" xr:uid="{00000000-0005-0000-0000-000058080000}"/>
    <cellStyle name="40% - Accent1 31" xfId="2316" xr:uid="{00000000-0005-0000-0000-000059080000}"/>
    <cellStyle name="40% - Accent1 31 2" xfId="2317" xr:uid="{00000000-0005-0000-0000-00005A080000}"/>
    <cellStyle name="40% - Accent1 31 3" xfId="2318" xr:uid="{00000000-0005-0000-0000-00005B080000}"/>
    <cellStyle name="40% - Accent1 32" xfId="2319" xr:uid="{00000000-0005-0000-0000-00005C080000}"/>
    <cellStyle name="40% - Accent1 32 2" xfId="2320" xr:uid="{00000000-0005-0000-0000-00005D080000}"/>
    <cellStyle name="40% - Accent1 32 3" xfId="2321" xr:uid="{00000000-0005-0000-0000-00005E080000}"/>
    <cellStyle name="40% - Accent1 33" xfId="2322" xr:uid="{00000000-0005-0000-0000-00005F080000}"/>
    <cellStyle name="40% - Accent1 33 2" xfId="2323" xr:uid="{00000000-0005-0000-0000-000060080000}"/>
    <cellStyle name="40% - Accent1 33 3" xfId="2324" xr:uid="{00000000-0005-0000-0000-000061080000}"/>
    <cellStyle name="40% - Accent1 34" xfId="2325" xr:uid="{00000000-0005-0000-0000-000062080000}"/>
    <cellStyle name="40% - Accent1 34 2" xfId="2326" xr:uid="{00000000-0005-0000-0000-000063080000}"/>
    <cellStyle name="40% - Accent1 34 3" xfId="2327" xr:uid="{00000000-0005-0000-0000-000064080000}"/>
    <cellStyle name="40% - Accent1 35" xfId="2328" xr:uid="{00000000-0005-0000-0000-000065080000}"/>
    <cellStyle name="40% - Accent1 35 2" xfId="2329" xr:uid="{00000000-0005-0000-0000-000066080000}"/>
    <cellStyle name="40% - Accent1 36" xfId="2330" xr:uid="{00000000-0005-0000-0000-000067080000}"/>
    <cellStyle name="40% - Accent1 36 2" xfId="2331" xr:uid="{00000000-0005-0000-0000-000068080000}"/>
    <cellStyle name="40% - Accent1 37" xfId="2332" xr:uid="{00000000-0005-0000-0000-000069080000}"/>
    <cellStyle name="40% - Accent1 37 2" xfId="2333" xr:uid="{00000000-0005-0000-0000-00006A080000}"/>
    <cellStyle name="40% - Accent1 38" xfId="2334" xr:uid="{00000000-0005-0000-0000-00006B080000}"/>
    <cellStyle name="40% - Accent1 38 2" xfId="2335" xr:uid="{00000000-0005-0000-0000-00006C080000}"/>
    <cellStyle name="40% - Accent1 39" xfId="2336" xr:uid="{00000000-0005-0000-0000-00006D080000}"/>
    <cellStyle name="40% - Accent1 39 2" xfId="2337" xr:uid="{00000000-0005-0000-0000-00006E080000}"/>
    <cellStyle name="40% - Accent1 4" xfId="2338" xr:uid="{00000000-0005-0000-0000-00006F080000}"/>
    <cellStyle name="40% - Accent1 4 2" xfId="2339" xr:uid="{00000000-0005-0000-0000-000070080000}"/>
    <cellStyle name="40% - Accent1 4_CO GAS" xfId="2340" xr:uid="{00000000-0005-0000-0000-000071080000}"/>
    <cellStyle name="40% - Accent1 40" xfId="2341" xr:uid="{00000000-0005-0000-0000-000072080000}"/>
    <cellStyle name="40% - Accent1 40 2" xfId="2342" xr:uid="{00000000-0005-0000-0000-000073080000}"/>
    <cellStyle name="40% - Accent1 41" xfId="2343" xr:uid="{00000000-0005-0000-0000-000074080000}"/>
    <cellStyle name="40% - Accent1 41 2" xfId="2344" xr:uid="{00000000-0005-0000-0000-000075080000}"/>
    <cellStyle name="40% - Accent1 42" xfId="2345" xr:uid="{00000000-0005-0000-0000-000076080000}"/>
    <cellStyle name="40% - Accent1 43" xfId="2346" xr:uid="{00000000-0005-0000-0000-000077080000}"/>
    <cellStyle name="40% - Accent1 5" xfId="2347" xr:uid="{00000000-0005-0000-0000-000078080000}"/>
    <cellStyle name="40% - Accent1 5 2" xfId="2348" xr:uid="{00000000-0005-0000-0000-000079080000}"/>
    <cellStyle name="40% - Accent1 5 3" xfId="2349" xr:uid="{00000000-0005-0000-0000-00007A080000}"/>
    <cellStyle name="40% - Accent1 5_CO GAS" xfId="2350" xr:uid="{00000000-0005-0000-0000-00007B080000}"/>
    <cellStyle name="40% - Accent1 6" xfId="2351" xr:uid="{00000000-0005-0000-0000-00007C080000}"/>
    <cellStyle name="40% - Accent1 6 2" xfId="2352" xr:uid="{00000000-0005-0000-0000-00007D080000}"/>
    <cellStyle name="40% - Accent1 6 3" xfId="2353" xr:uid="{00000000-0005-0000-0000-00007E080000}"/>
    <cellStyle name="40% - Accent1 7" xfId="2354" xr:uid="{00000000-0005-0000-0000-00007F080000}"/>
    <cellStyle name="40% - Accent1 7 2" xfId="2355" xr:uid="{00000000-0005-0000-0000-000080080000}"/>
    <cellStyle name="40% - Accent1 7 3" xfId="2356" xr:uid="{00000000-0005-0000-0000-000081080000}"/>
    <cellStyle name="40% - Accent1 8" xfId="2357" xr:uid="{00000000-0005-0000-0000-000082080000}"/>
    <cellStyle name="40% - Accent1 8 2" xfId="2358" xr:uid="{00000000-0005-0000-0000-000083080000}"/>
    <cellStyle name="40% - Accent1 8 3" xfId="2359" xr:uid="{00000000-0005-0000-0000-000084080000}"/>
    <cellStyle name="40% - Accent1 9" xfId="2360" xr:uid="{00000000-0005-0000-0000-000085080000}"/>
    <cellStyle name="40% - Accent1 9 2" xfId="2361" xr:uid="{00000000-0005-0000-0000-000086080000}"/>
    <cellStyle name="40% - Accent1 9 3" xfId="2362" xr:uid="{00000000-0005-0000-0000-000087080000}"/>
    <cellStyle name="40% - Accent2 10" xfId="2363" xr:uid="{00000000-0005-0000-0000-000088080000}"/>
    <cellStyle name="40% - Accent2 10 2" xfId="2364" xr:uid="{00000000-0005-0000-0000-000089080000}"/>
    <cellStyle name="40% - Accent2 10 3" xfId="2365" xr:uid="{00000000-0005-0000-0000-00008A080000}"/>
    <cellStyle name="40% - Accent2 11" xfId="2366" xr:uid="{00000000-0005-0000-0000-00008B080000}"/>
    <cellStyle name="40% - Accent2 11 2" xfId="2367" xr:uid="{00000000-0005-0000-0000-00008C080000}"/>
    <cellStyle name="40% - Accent2 11 3" xfId="2368" xr:uid="{00000000-0005-0000-0000-00008D080000}"/>
    <cellStyle name="40% - Accent2 12" xfId="2369" xr:uid="{00000000-0005-0000-0000-00008E080000}"/>
    <cellStyle name="40% - Accent2 12 2" xfId="2370" xr:uid="{00000000-0005-0000-0000-00008F080000}"/>
    <cellStyle name="40% - Accent2 12 3" xfId="2371" xr:uid="{00000000-0005-0000-0000-000090080000}"/>
    <cellStyle name="40% - Accent2 13" xfId="2372" xr:uid="{00000000-0005-0000-0000-000091080000}"/>
    <cellStyle name="40% - Accent2 13 2" xfId="2373" xr:uid="{00000000-0005-0000-0000-000092080000}"/>
    <cellStyle name="40% - Accent2 13 3" xfId="2374" xr:uid="{00000000-0005-0000-0000-000093080000}"/>
    <cellStyle name="40% - Accent2 14" xfId="2375" xr:uid="{00000000-0005-0000-0000-000094080000}"/>
    <cellStyle name="40% - Accent2 14 2" xfId="2376" xr:uid="{00000000-0005-0000-0000-000095080000}"/>
    <cellStyle name="40% - Accent2 14 3" xfId="2377" xr:uid="{00000000-0005-0000-0000-000096080000}"/>
    <cellStyle name="40% - Accent2 15" xfId="2378" xr:uid="{00000000-0005-0000-0000-000097080000}"/>
    <cellStyle name="40% - Accent2 15 2" xfId="2379" xr:uid="{00000000-0005-0000-0000-000098080000}"/>
    <cellStyle name="40% - Accent2 15 3" xfId="2380" xr:uid="{00000000-0005-0000-0000-000099080000}"/>
    <cellStyle name="40% - Accent2 16" xfId="2381" xr:uid="{00000000-0005-0000-0000-00009A080000}"/>
    <cellStyle name="40% - Accent2 16 2" xfId="2382" xr:uid="{00000000-0005-0000-0000-00009B080000}"/>
    <cellStyle name="40% - Accent2 16 3" xfId="2383" xr:uid="{00000000-0005-0000-0000-00009C080000}"/>
    <cellStyle name="40% - Accent2 17" xfId="2384" xr:uid="{00000000-0005-0000-0000-00009D080000}"/>
    <cellStyle name="40% - Accent2 17 2" xfId="2385" xr:uid="{00000000-0005-0000-0000-00009E080000}"/>
    <cellStyle name="40% - Accent2 17 3" xfId="2386" xr:uid="{00000000-0005-0000-0000-00009F080000}"/>
    <cellStyle name="40% - Accent2 18" xfId="2387" xr:uid="{00000000-0005-0000-0000-0000A0080000}"/>
    <cellStyle name="40% - Accent2 18 2" xfId="2388" xr:uid="{00000000-0005-0000-0000-0000A1080000}"/>
    <cellStyle name="40% - Accent2 18 3" xfId="2389" xr:uid="{00000000-0005-0000-0000-0000A2080000}"/>
    <cellStyle name="40% - Accent2 19" xfId="2390" xr:uid="{00000000-0005-0000-0000-0000A3080000}"/>
    <cellStyle name="40% - Accent2 19 2" xfId="2391" xr:uid="{00000000-0005-0000-0000-0000A4080000}"/>
    <cellStyle name="40% - Accent2 19 3" xfId="2392" xr:uid="{00000000-0005-0000-0000-0000A5080000}"/>
    <cellStyle name="40% - Accent2 2" xfId="22" xr:uid="{00000000-0005-0000-0000-0000A6080000}"/>
    <cellStyle name="40% - Accent2 2 10" xfId="2393" xr:uid="{00000000-0005-0000-0000-0000A7080000}"/>
    <cellStyle name="40% - Accent2 2 11" xfId="2394" xr:uid="{00000000-0005-0000-0000-0000A8080000}"/>
    <cellStyle name="40% - Accent2 2 12" xfId="2395" xr:uid="{00000000-0005-0000-0000-0000A9080000}"/>
    <cellStyle name="40% - Accent2 2 13" xfId="2396" xr:uid="{00000000-0005-0000-0000-0000AA080000}"/>
    <cellStyle name="40% - Accent2 2 14" xfId="2397" xr:uid="{00000000-0005-0000-0000-0000AB080000}"/>
    <cellStyle name="40% - Accent2 2 15" xfId="2398" xr:uid="{00000000-0005-0000-0000-0000AC080000}"/>
    <cellStyle name="40% - Accent2 2 16" xfId="2399" xr:uid="{00000000-0005-0000-0000-0000AD080000}"/>
    <cellStyle name="40% - Accent2 2 2" xfId="2400" xr:uid="{00000000-0005-0000-0000-0000AE080000}"/>
    <cellStyle name="40% - Accent2 2 2 10" xfId="2401" xr:uid="{00000000-0005-0000-0000-0000AF080000}"/>
    <cellStyle name="40% - Accent2 2 2 2" xfId="2402" xr:uid="{00000000-0005-0000-0000-0000B0080000}"/>
    <cellStyle name="40% - Accent2 2 2 2 10" xfId="2403" xr:uid="{00000000-0005-0000-0000-0000B1080000}"/>
    <cellStyle name="40% - Accent2 2 2 2 2" xfId="2404" xr:uid="{00000000-0005-0000-0000-0000B2080000}"/>
    <cellStyle name="40% - Accent2 2 2 2 3" xfId="2405" xr:uid="{00000000-0005-0000-0000-0000B3080000}"/>
    <cellStyle name="40% - Accent2 2 2 2 4" xfId="2406" xr:uid="{00000000-0005-0000-0000-0000B4080000}"/>
    <cellStyle name="40% - Accent2 2 2 2 5" xfId="2407" xr:uid="{00000000-0005-0000-0000-0000B5080000}"/>
    <cellStyle name="40% - Accent2 2 2 2 6" xfId="2408" xr:uid="{00000000-0005-0000-0000-0000B6080000}"/>
    <cellStyle name="40% - Accent2 2 2 2 7" xfId="2409" xr:uid="{00000000-0005-0000-0000-0000B7080000}"/>
    <cellStyle name="40% - Accent2 2 2 2 8" xfId="2410" xr:uid="{00000000-0005-0000-0000-0000B8080000}"/>
    <cellStyle name="40% - Accent2 2 2 2 9" xfId="2411" xr:uid="{00000000-0005-0000-0000-0000B9080000}"/>
    <cellStyle name="40% - Accent2 2 2 3" xfId="2412" xr:uid="{00000000-0005-0000-0000-0000BA080000}"/>
    <cellStyle name="40% - Accent2 2 2 4" xfId="2413" xr:uid="{00000000-0005-0000-0000-0000BB080000}"/>
    <cellStyle name="40% - Accent2 2 2 5" xfId="2414" xr:uid="{00000000-0005-0000-0000-0000BC080000}"/>
    <cellStyle name="40% - Accent2 2 2 6" xfId="2415" xr:uid="{00000000-0005-0000-0000-0000BD080000}"/>
    <cellStyle name="40% - Accent2 2 2 7" xfId="2416" xr:uid="{00000000-0005-0000-0000-0000BE080000}"/>
    <cellStyle name="40% - Accent2 2 2 8" xfId="2417" xr:uid="{00000000-0005-0000-0000-0000BF080000}"/>
    <cellStyle name="40% - Accent2 2 2 9" xfId="2418" xr:uid="{00000000-0005-0000-0000-0000C0080000}"/>
    <cellStyle name="40% - Accent2 2 3" xfId="2419" xr:uid="{00000000-0005-0000-0000-0000C1080000}"/>
    <cellStyle name="40% - Accent2 2 4" xfId="2420" xr:uid="{00000000-0005-0000-0000-0000C2080000}"/>
    <cellStyle name="40% - Accent2 2 5" xfId="2421" xr:uid="{00000000-0005-0000-0000-0000C3080000}"/>
    <cellStyle name="40% - Accent2 2 6" xfId="2422" xr:uid="{00000000-0005-0000-0000-0000C4080000}"/>
    <cellStyle name="40% - Accent2 2 7" xfId="2423" xr:uid="{00000000-0005-0000-0000-0000C5080000}"/>
    <cellStyle name="40% - Accent2 2 8" xfId="2424" xr:uid="{00000000-0005-0000-0000-0000C6080000}"/>
    <cellStyle name="40% - Accent2 2 9" xfId="2425" xr:uid="{00000000-0005-0000-0000-0000C7080000}"/>
    <cellStyle name="40% - Accent2 2_CO GAS" xfId="2426" xr:uid="{00000000-0005-0000-0000-0000C8080000}"/>
    <cellStyle name="40% - Accent2 20" xfId="2427" xr:uid="{00000000-0005-0000-0000-0000C9080000}"/>
    <cellStyle name="40% - Accent2 20 2" xfId="2428" xr:uid="{00000000-0005-0000-0000-0000CA080000}"/>
    <cellStyle name="40% - Accent2 20 3" xfId="2429" xr:uid="{00000000-0005-0000-0000-0000CB080000}"/>
    <cellStyle name="40% - Accent2 21" xfId="2430" xr:uid="{00000000-0005-0000-0000-0000CC080000}"/>
    <cellStyle name="40% - Accent2 21 2" xfId="2431" xr:uid="{00000000-0005-0000-0000-0000CD080000}"/>
    <cellStyle name="40% - Accent2 21 3" xfId="2432" xr:uid="{00000000-0005-0000-0000-0000CE080000}"/>
    <cellStyle name="40% - Accent2 22" xfId="2433" xr:uid="{00000000-0005-0000-0000-0000CF080000}"/>
    <cellStyle name="40% - Accent2 22 2" xfId="2434" xr:uid="{00000000-0005-0000-0000-0000D0080000}"/>
    <cellStyle name="40% - Accent2 22 3" xfId="2435" xr:uid="{00000000-0005-0000-0000-0000D1080000}"/>
    <cellStyle name="40% - Accent2 23" xfId="2436" xr:uid="{00000000-0005-0000-0000-0000D2080000}"/>
    <cellStyle name="40% - Accent2 23 2" xfId="2437" xr:uid="{00000000-0005-0000-0000-0000D3080000}"/>
    <cellStyle name="40% - Accent2 23 3" xfId="2438" xr:uid="{00000000-0005-0000-0000-0000D4080000}"/>
    <cellStyle name="40% - Accent2 24" xfId="2439" xr:uid="{00000000-0005-0000-0000-0000D5080000}"/>
    <cellStyle name="40% - Accent2 24 2" xfId="2440" xr:uid="{00000000-0005-0000-0000-0000D6080000}"/>
    <cellStyle name="40% - Accent2 24 3" xfId="2441" xr:uid="{00000000-0005-0000-0000-0000D7080000}"/>
    <cellStyle name="40% - Accent2 25" xfId="2442" xr:uid="{00000000-0005-0000-0000-0000D8080000}"/>
    <cellStyle name="40% - Accent2 25 2" xfId="2443" xr:uid="{00000000-0005-0000-0000-0000D9080000}"/>
    <cellStyle name="40% - Accent2 25 3" xfId="2444" xr:uid="{00000000-0005-0000-0000-0000DA080000}"/>
    <cellStyle name="40% - Accent2 26" xfId="2445" xr:uid="{00000000-0005-0000-0000-0000DB080000}"/>
    <cellStyle name="40% - Accent2 26 2" xfId="2446" xr:uid="{00000000-0005-0000-0000-0000DC080000}"/>
    <cellStyle name="40% - Accent2 26 3" xfId="2447" xr:uid="{00000000-0005-0000-0000-0000DD080000}"/>
    <cellStyle name="40% - Accent2 27" xfId="2448" xr:uid="{00000000-0005-0000-0000-0000DE080000}"/>
    <cellStyle name="40% - Accent2 27 2" xfId="2449" xr:uid="{00000000-0005-0000-0000-0000DF080000}"/>
    <cellStyle name="40% - Accent2 27 3" xfId="2450" xr:uid="{00000000-0005-0000-0000-0000E0080000}"/>
    <cellStyle name="40% - Accent2 28" xfId="2451" xr:uid="{00000000-0005-0000-0000-0000E1080000}"/>
    <cellStyle name="40% - Accent2 28 2" xfId="2452" xr:uid="{00000000-0005-0000-0000-0000E2080000}"/>
    <cellStyle name="40% - Accent2 28 3" xfId="2453" xr:uid="{00000000-0005-0000-0000-0000E3080000}"/>
    <cellStyle name="40% - Accent2 29" xfId="2454" xr:uid="{00000000-0005-0000-0000-0000E4080000}"/>
    <cellStyle name="40% - Accent2 29 2" xfId="2455" xr:uid="{00000000-0005-0000-0000-0000E5080000}"/>
    <cellStyle name="40% - Accent2 29 3" xfId="2456" xr:uid="{00000000-0005-0000-0000-0000E6080000}"/>
    <cellStyle name="40% - Accent2 3" xfId="2457" xr:uid="{00000000-0005-0000-0000-0000E7080000}"/>
    <cellStyle name="40% - Accent2 3 2" xfId="2458" xr:uid="{00000000-0005-0000-0000-0000E8080000}"/>
    <cellStyle name="40% - Accent2 3_CO GAS" xfId="2459" xr:uid="{00000000-0005-0000-0000-0000E9080000}"/>
    <cellStyle name="40% - Accent2 30" xfId="2460" xr:uid="{00000000-0005-0000-0000-0000EA080000}"/>
    <cellStyle name="40% - Accent2 30 2" xfId="2461" xr:uid="{00000000-0005-0000-0000-0000EB080000}"/>
    <cellStyle name="40% - Accent2 30 3" xfId="2462" xr:uid="{00000000-0005-0000-0000-0000EC080000}"/>
    <cellStyle name="40% - Accent2 31" xfId="2463" xr:uid="{00000000-0005-0000-0000-0000ED080000}"/>
    <cellStyle name="40% - Accent2 31 2" xfId="2464" xr:uid="{00000000-0005-0000-0000-0000EE080000}"/>
    <cellStyle name="40% - Accent2 31 3" xfId="2465" xr:uid="{00000000-0005-0000-0000-0000EF080000}"/>
    <cellStyle name="40% - Accent2 32" xfId="2466" xr:uid="{00000000-0005-0000-0000-0000F0080000}"/>
    <cellStyle name="40% - Accent2 32 2" xfId="2467" xr:uid="{00000000-0005-0000-0000-0000F1080000}"/>
    <cellStyle name="40% - Accent2 32 3" xfId="2468" xr:uid="{00000000-0005-0000-0000-0000F2080000}"/>
    <cellStyle name="40% - Accent2 33" xfId="2469" xr:uid="{00000000-0005-0000-0000-0000F3080000}"/>
    <cellStyle name="40% - Accent2 33 2" xfId="2470" xr:uid="{00000000-0005-0000-0000-0000F4080000}"/>
    <cellStyle name="40% - Accent2 33 3" xfId="2471" xr:uid="{00000000-0005-0000-0000-0000F5080000}"/>
    <cellStyle name="40% - Accent2 34" xfId="2472" xr:uid="{00000000-0005-0000-0000-0000F6080000}"/>
    <cellStyle name="40% - Accent2 34 2" xfId="2473" xr:uid="{00000000-0005-0000-0000-0000F7080000}"/>
    <cellStyle name="40% - Accent2 34 3" xfId="2474" xr:uid="{00000000-0005-0000-0000-0000F8080000}"/>
    <cellStyle name="40% - Accent2 35" xfId="2475" xr:uid="{00000000-0005-0000-0000-0000F9080000}"/>
    <cellStyle name="40% - Accent2 35 2" xfId="2476" xr:uid="{00000000-0005-0000-0000-0000FA080000}"/>
    <cellStyle name="40% - Accent2 36" xfId="2477" xr:uid="{00000000-0005-0000-0000-0000FB080000}"/>
    <cellStyle name="40% - Accent2 36 2" xfId="2478" xr:uid="{00000000-0005-0000-0000-0000FC080000}"/>
    <cellStyle name="40% - Accent2 37" xfId="2479" xr:uid="{00000000-0005-0000-0000-0000FD080000}"/>
    <cellStyle name="40% - Accent2 37 2" xfId="2480" xr:uid="{00000000-0005-0000-0000-0000FE080000}"/>
    <cellStyle name="40% - Accent2 38" xfId="2481" xr:uid="{00000000-0005-0000-0000-0000FF080000}"/>
    <cellStyle name="40% - Accent2 38 2" xfId="2482" xr:uid="{00000000-0005-0000-0000-000000090000}"/>
    <cellStyle name="40% - Accent2 39" xfId="2483" xr:uid="{00000000-0005-0000-0000-000001090000}"/>
    <cellStyle name="40% - Accent2 39 2" xfId="2484" xr:uid="{00000000-0005-0000-0000-000002090000}"/>
    <cellStyle name="40% - Accent2 4" xfId="2485" xr:uid="{00000000-0005-0000-0000-000003090000}"/>
    <cellStyle name="40% - Accent2 4 2" xfId="2486" xr:uid="{00000000-0005-0000-0000-000004090000}"/>
    <cellStyle name="40% - Accent2 4_CO GAS" xfId="2487" xr:uid="{00000000-0005-0000-0000-000005090000}"/>
    <cellStyle name="40% - Accent2 40" xfId="2488" xr:uid="{00000000-0005-0000-0000-000006090000}"/>
    <cellStyle name="40% - Accent2 40 2" xfId="2489" xr:uid="{00000000-0005-0000-0000-000007090000}"/>
    <cellStyle name="40% - Accent2 41" xfId="2490" xr:uid="{00000000-0005-0000-0000-000008090000}"/>
    <cellStyle name="40% - Accent2 41 2" xfId="2491" xr:uid="{00000000-0005-0000-0000-000009090000}"/>
    <cellStyle name="40% - Accent2 42" xfId="2492" xr:uid="{00000000-0005-0000-0000-00000A090000}"/>
    <cellStyle name="40% - Accent2 43" xfId="2493" xr:uid="{00000000-0005-0000-0000-00000B090000}"/>
    <cellStyle name="40% - Accent2 5" xfId="2494" xr:uid="{00000000-0005-0000-0000-00000C090000}"/>
    <cellStyle name="40% - Accent2 5 2" xfId="2495" xr:uid="{00000000-0005-0000-0000-00000D090000}"/>
    <cellStyle name="40% - Accent2 5 3" xfId="2496" xr:uid="{00000000-0005-0000-0000-00000E090000}"/>
    <cellStyle name="40% - Accent2 5_CO GAS" xfId="2497" xr:uid="{00000000-0005-0000-0000-00000F090000}"/>
    <cellStyle name="40% - Accent2 6" xfId="2498" xr:uid="{00000000-0005-0000-0000-000010090000}"/>
    <cellStyle name="40% - Accent2 6 2" xfId="2499" xr:uid="{00000000-0005-0000-0000-000011090000}"/>
    <cellStyle name="40% - Accent2 6 3" xfId="2500" xr:uid="{00000000-0005-0000-0000-000012090000}"/>
    <cellStyle name="40% - Accent2 7" xfId="2501" xr:uid="{00000000-0005-0000-0000-000013090000}"/>
    <cellStyle name="40% - Accent2 7 2" xfId="2502" xr:uid="{00000000-0005-0000-0000-000014090000}"/>
    <cellStyle name="40% - Accent2 7 3" xfId="2503" xr:uid="{00000000-0005-0000-0000-000015090000}"/>
    <cellStyle name="40% - Accent2 8" xfId="2504" xr:uid="{00000000-0005-0000-0000-000016090000}"/>
    <cellStyle name="40% - Accent2 8 2" xfId="2505" xr:uid="{00000000-0005-0000-0000-000017090000}"/>
    <cellStyle name="40% - Accent2 8 3" xfId="2506" xr:uid="{00000000-0005-0000-0000-000018090000}"/>
    <cellStyle name="40% - Accent2 9" xfId="2507" xr:uid="{00000000-0005-0000-0000-000019090000}"/>
    <cellStyle name="40% - Accent2 9 2" xfId="2508" xr:uid="{00000000-0005-0000-0000-00001A090000}"/>
    <cellStyle name="40% - Accent2 9 3" xfId="2509" xr:uid="{00000000-0005-0000-0000-00001B090000}"/>
    <cellStyle name="40% - Accent3 10" xfId="2510" xr:uid="{00000000-0005-0000-0000-00001C090000}"/>
    <cellStyle name="40% - Accent3 10 2" xfId="2511" xr:uid="{00000000-0005-0000-0000-00001D090000}"/>
    <cellStyle name="40% - Accent3 10 3" xfId="2512" xr:uid="{00000000-0005-0000-0000-00001E090000}"/>
    <cellStyle name="40% - Accent3 11" xfId="2513" xr:uid="{00000000-0005-0000-0000-00001F090000}"/>
    <cellStyle name="40% - Accent3 11 2" xfId="2514" xr:uid="{00000000-0005-0000-0000-000020090000}"/>
    <cellStyle name="40% - Accent3 11 3" xfId="2515" xr:uid="{00000000-0005-0000-0000-000021090000}"/>
    <cellStyle name="40% - Accent3 12" xfId="2516" xr:uid="{00000000-0005-0000-0000-000022090000}"/>
    <cellStyle name="40% - Accent3 12 2" xfId="2517" xr:uid="{00000000-0005-0000-0000-000023090000}"/>
    <cellStyle name="40% - Accent3 12 3" xfId="2518" xr:uid="{00000000-0005-0000-0000-000024090000}"/>
    <cellStyle name="40% - Accent3 13" xfId="2519" xr:uid="{00000000-0005-0000-0000-000025090000}"/>
    <cellStyle name="40% - Accent3 13 2" xfId="2520" xr:uid="{00000000-0005-0000-0000-000026090000}"/>
    <cellStyle name="40% - Accent3 13 3" xfId="2521" xr:uid="{00000000-0005-0000-0000-000027090000}"/>
    <cellStyle name="40% - Accent3 14" xfId="2522" xr:uid="{00000000-0005-0000-0000-000028090000}"/>
    <cellStyle name="40% - Accent3 14 2" xfId="2523" xr:uid="{00000000-0005-0000-0000-000029090000}"/>
    <cellStyle name="40% - Accent3 14 3" xfId="2524" xr:uid="{00000000-0005-0000-0000-00002A090000}"/>
    <cellStyle name="40% - Accent3 15" xfId="2525" xr:uid="{00000000-0005-0000-0000-00002B090000}"/>
    <cellStyle name="40% - Accent3 15 2" xfId="2526" xr:uid="{00000000-0005-0000-0000-00002C090000}"/>
    <cellStyle name="40% - Accent3 15 3" xfId="2527" xr:uid="{00000000-0005-0000-0000-00002D090000}"/>
    <cellStyle name="40% - Accent3 16" xfId="2528" xr:uid="{00000000-0005-0000-0000-00002E090000}"/>
    <cellStyle name="40% - Accent3 16 2" xfId="2529" xr:uid="{00000000-0005-0000-0000-00002F090000}"/>
    <cellStyle name="40% - Accent3 16 3" xfId="2530" xr:uid="{00000000-0005-0000-0000-000030090000}"/>
    <cellStyle name="40% - Accent3 17" xfId="2531" xr:uid="{00000000-0005-0000-0000-000031090000}"/>
    <cellStyle name="40% - Accent3 17 2" xfId="2532" xr:uid="{00000000-0005-0000-0000-000032090000}"/>
    <cellStyle name="40% - Accent3 17 3" xfId="2533" xr:uid="{00000000-0005-0000-0000-000033090000}"/>
    <cellStyle name="40% - Accent3 18" xfId="2534" xr:uid="{00000000-0005-0000-0000-000034090000}"/>
    <cellStyle name="40% - Accent3 18 2" xfId="2535" xr:uid="{00000000-0005-0000-0000-000035090000}"/>
    <cellStyle name="40% - Accent3 18 3" xfId="2536" xr:uid="{00000000-0005-0000-0000-000036090000}"/>
    <cellStyle name="40% - Accent3 19" xfId="2537" xr:uid="{00000000-0005-0000-0000-000037090000}"/>
    <cellStyle name="40% - Accent3 19 2" xfId="2538" xr:uid="{00000000-0005-0000-0000-000038090000}"/>
    <cellStyle name="40% - Accent3 19 3" xfId="2539" xr:uid="{00000000-0005-0000-0000-000039090000}"/>
    <cellStyle name="40% - Accent3 2" xfId="23" xr:uid="{00000000-0005-0000-0000-00003A090000}"/>
    <cellStyle name="40% - Accent3 2 10" xfId="2540" xr:uid="{00000000-0005-0000-0000-00003B090000}"/>
    <cellStyle name="40% - Accent3 2 11" xfId="2541" xr:uid="{00000000-0005-0000-0000-00003C090000}"/>
    <cellStyle name="40% - Accent3 2 12" xfId="2542" xr:uid="{00000000-0005-0000-0000-00003D090000}"/>
    <cellStyle name="40% - Accent3 2 13" xfId="2543" xr:uid="{00000000-0005-0000-0000-00003E090000}"/>
    <cellStyle name="40% - Accent3 2 14" xfId="2544" xr:uid="{00000000-0005-0000-0000-00003F090000}"/>
    <cellStyle name="40% - Accent3 2 15" xfId="2545" xr:uid="{00000000-0005-0000-0000-000040090000}"/>
    <cellStyle name="40% - Accent3 2 16" xfId="2546" xr:uid="{00000000-0005-0000-0000-000041090000}"/>
    <cellStyle name="40% - Accent3 2 2" xfId="2547" xr:uid="{00000000-0005-0000-0000-000042090000}"/>
    <cellStyle name="40% - Accent3 2 2 10" xfId="2548" xr:uid="{00000000-0005-0000-0000-000043090000}"/>
    <cellStyle name="40% - Accent3 2 2 2" xfId="2549" xr:uid="{00000000-0005-0000-0000-000044090000}"/>
    <cellStyle name="40% - Accent3 2 2 2 10" xfId="2550" xr:uid="{00000000-0005-0000-0000-000045090000}"/>
    <cellStyle name="40% - Accent3 2 2 2 2" xfId="2551" xr:uid="{00000000-0005-0000-0000-000046090000}"/>
    <cellStyle name="40% - Accent3 2 2 2 3" xfId="2552" xr:uid="{00000000-0005-0000-0000-000047090000}"/>
    <cellStyle name="40% - Accent3 2 2 2 4" xfId="2553" xr:uid="{00000000-0005-0000-0000-000048090000}"/>
    <cellStyle name="40% - Accent3 2 2 2 5" xfId="2554" xr:uid="{00000000-0005-0000-0000-000049090000}"/>
    <cellStyle name="40% - Accent3 2 2 2 6" xfId="2555" xr:uid="{00000000-0005-0000-0000-00004A090000}"/>
    <cellStyle name="40% - Accent3 2 2 2 7" xfId="2556" xr:uid="{00000000-0005-0000-0000-00004B090000}"/>
    <cellStyle name="40% - Accent3 2 2 2 8" xfId="2557" xr:uid="{00000000-0005-0000-0000-00004C090000}"/>
    <cellStyle name="40% - Accent3 2 2 2 9" xfId="2558" xr:uid="{00000000-0005-0000-0000-00004D090000}"/>
    <cellStyle name="40% - Accent3 2 2 3" xfId="2559" xr:uid="{00000000-0005-0000-0000-00004E090000}"/>
    <cellStyle name="40% - Accent3 2 2 4" xfId="2560" xr:uid="{00000000-0005-0000-0000-00004F090000}"/>
    <cellStyle name="40% - Accent3 2 2 5" xfId="2561" xr:uid="{00000000-0005-0000-0000-000050090000}"/>
    <cellStyle name="40% - Accent3 2 2 6" xfId="2562" xr:uid="{00000000-0005-0000-0000-000051090000}"/>
    <cellStyle name="40% - Accent3 2 2 7" xfId="2563" xr:uid="{00000000-0005-0000-0000-000052090000}"/>
    <cellStyle name="40% - Accent3 2 2 8" xfId="2564" xr:uid="{00000000-0005-0000-0000-000053090000}"/>
    <cellStyle name="40% - Accent3 2 2 9" xfId="2565" xr:uid="{00000000-0005-0000-0000-000054090000}"/>
    <cellStyle name="40% - Accent3 2 3" xfId="2566" xr:uid="{00000000-0005-0000-0000-000055090000}"/>
    <cellStyle name="40% - Accent3 2 4" xfId="2567" xr:uid="{00000000-0005-0000-0000-000056090000}"/>
    <cellStyle name="40% - Accent3 2 5" xfId="2568" xr:uid="{00000000-0005-0000-0000-000057090000}"/>
    <cellStyle name="40% - Accent3 2 6" xfId="2569" xr:uid="{00000000-0005-0000-0000-000058090000}"/>
    <cellStyle name="40% - Accent3 2 7" xfId="2570" xr:uid="{00000000-0005-0000-0000-000059090000}"/>
    <cellStyle name="40% - Accent3 2 8" xfId="2571" xr:uid="{00000000-0005-0000-0000-00005A090000}"/>
    <cellStyle name="40% - Accent3 2 9" xfId="2572" xr:uid="{00000000-0005-0000-0000-00005B090000}"/>
    <cellStyle name="40% - Accent3 2_CO GAS" xfId="2573" xr:uid="{00000000-0005-0000-0000-00005C090000}"/>
    <cellStyle name="40% - Accent3 20" xfId="2574" xr:uid="{00000000-0005-0000-0000-00005D090000}"/>
    <cellStyle name="40% - Accent3 20 2" xfId="2575" xr:uid="{00000000-0005-0000-0000-00005E090000}"/>
    <cellStyle name="40% - Accent3 20 3" xfId="2576" xr:uid="{00000000-0005-0000-0000-00005F090000}"/>
    <cellStyle name="40% - Accent3 21" xfId="2577" xr:uid="{00000000-0005-0000-0000-000060090000}"/>
    <cellStyle name="40% - Accent3 21 2" xfId="2578" xr:uid="{00000000-0005-0000-0000-000061090000}"/>
    <cellStyle name="40% - Accent3 21 3" xfId="2579" xr:uid="{00000000-0005-0000-0000-000062090000}"/>
    <cellStyle name="40% - Accent3 22" xfId="2580" xr:uid="{00000000-0005-0000-0000-000063090000}"/>
    <cellStyle name="40% - Accent3 22 2" xfId="2581" xr:uid="{00000000-0005-0000-0000-000064090000}"/>
    <cellStyle name="40% - Accent3 22 3" xfId="2582" xr:uid="{00000000-0005-0000-0000-000065090000}"/>
    <cellStyle name="40% - Accent3 23" xfId="2583" xr:uid="{00000000-0005-0000-0000-000066090000}"/>
    <cellStyle name="40% - Accent3 23 2" xfId="2584" xr:uid="{00000000-0005-0000-0000-000067090000}"/>
    <cellStyle name="40% - Accent3 23 3" xfId="2585" xr:uid="{00000000-0005-0000-0000-000068090000}"/>
    <cellStyle name="40% - Accent3 24" xfId="2586" xr:uid="{00000000-0005-0000-0000-000069090000}"/>
    <cellStyle name="40% - Accent3 24 2" xfId="2587" xr:uid="{00000000-0005-0000-0000-00006A090000}"/>
    <cellStyle name="40% - Accent3 24 3" xfId="2588" xr:uid="{00000000-0005-0000-0000-00006B090000}"/>
    <cellStyle name="40% - Accent3 25" xfId="2589" xr:uid="{00000000-0005-0000-0000-00006C090000}"/>
    <cellStyle name="40% - Accent3 25 2" xfId="2590" xr:uid="{00000000-0005-0000-0000-00006D090000}"/>
    <cellStyle name="40% - Accent3 25 3" xfId="2591" xr:uid="{00000000-0005-0000-0000-00006E090000}"/>
    <cellStyle name="40% - Accent3 26" xfId="2592" xr:uid="{00000000-0005-0000-0000-00006F090000}"/>
    <cellStyle name="40% - Accent3 26 2" xfId="2593" xr:uid="{00000000-0005-0000-0000-000070090000}"/>
    <cellStyle name="40% - Accent3 26 3" xfId="2594" xr:uid="{00000000-0005-0000-0000-000071090000}"/>
    <cellStyle name="40% - Accent3 27" xfId="2595" xr:uid="{00000000-0005-0000-0000-000072090000}"/>
    <cellStyle name="40% - Accent3 27 2" xfId="2596" xr:uid="{00000000-0005-0000-0000-000073090000}"/>
    <cellStyle name="40% - Accent3 27 3" xfId="2597" xr:uid="{00000000-0005-0000-0000-000074090000}"/>
    <cellStyle name="40% - Accent3 28" xfId="2598" xr:uid="{00000000-0005-0000-0000-000075090000}"/>
    <cellStyle name="40% - Accent3 28 2" xfId="2599" xr:uid="{00000000-0005-0000-0000-000076090000}"/>
    <cellStyle name="40% - Accent3 28 3" xfId="2600" xr:uid="{00000000-0005-0000-0000-000077090000}"/>
    <cellStyle name="40% - Accent3 29" xfId="2601" xr:uid="{00000000-0005-0000-0000-000078090000}"/>
    <cellStyle name="40% - Accent3 29 2" xfId="2602" xr:uid="{00000000-0005-0000-0000-000079090000}"/>
    <cellStyle name="40% - Accent3 29 3" xfId="2603" xr:uid="{00000000-0005-0000-0000-00007A090000}"/>
    <cellStyle name="40% - Accent3 3" xfId="2604" xr:uid="{00000000-0005-0000-0000-00007B090000}"/>
    <cellStyle name="40% - Accent3 3 2" xfId="2605" xr:uid="{00000000-0005-0000-0000-00007C090000}"/>
    <cellStyle name="40% - Accent3 3_CO GAS" xfId="2606" xr:uid="{00000000-0005-0000-0000-00007D090000}"/>
    <cellStyle name="40% - Accent3 30" xfId="2607" xr:uid="{00000000-0005-0000-0000-00007E090000}"/>
    <cellStyle name="40% - Accent3 30 2" xfId="2608" xr:uid="{00000000-0005-0000-0000-00007F090000}"/>
    <cellStyle name="40% - Accent3 30 3" xfId="2609" xr:uid="{00000000-0005-0000-0000-000080090000}"/>
    <cellStyle name="40% - Accent3 31" xfId="2610" xr:uid="{00000000-0005-0000-0000-000081090000}"/>
    <cellStyle name="40% - Accent3 31 2" xfId="2611" xr:uid="{00000000-0005-0000-0000-000082090000}"/>
    <cellStyle name="40% - Accent3 31 3" xfId="2612" xr:uid="{00000000-0005-0000-0000-000083090000}"/>
    <cellStyle name="40% - Accent3 32" xfId="2613" xr:uid="{00000000-0005-0000-0000-000084090000}"/>
    <cellStyle name="40% - Accent3 32 2" xfId="2614" xr:uid="{00000000-0005-0000-0000-000085090000}"/>
    <cellStyle name="40% - Accent3 32 3" xfId="2615" xr:uid="{00000000-0005-0000-0000-000086090000}"/>
    <cellStyle name="40% - Accent3 33" xfId="2616" xr:uid="{00000000-0005-0000-0000-000087090000}"/>
    <cellStyle name="40% - Accent3 33 2" xfId="2617" xr:uid="{00000000-0005-0000-0000-000088090000}"/>
    <cellStyle name="40% - Accent3 33 3" xfId="2618" xr:uid="{00000000-0005-0000-0000-000089090000}"/>
    <cellStyle name="40% - Accent3 34" xfId="2619" xr:uid="{00000000-0005-0000-0000-00008A090000}"/>
    <cellStyle name="40% - Accent3 34 2" xfId="2620" xr:uid="{00000000-0005-0000-0000-00008B090000}"/>
    <cellStyle name="40% - Accent3 34 3" xfId="2621" xr:uid="{00000000-0005-0000-0000-00008C090000}"/>
    <cellStyle name="40% - Accent3 35" xfId="2622" xr:uid="{00000000-0005-0000-0000-00008D090000}"/>
    <cellStyle name="40% - Accent3 35 2" xfId="2623" xr:uid="{00000000-0005-0000-0000-00008E090000}"/>
    <cellStyle name="40% - Accent3 36" xfId="2624" xr:uid="{00000000-0005-0000-0000-00008F090000}"/>
    <cellStyle name="40% - Accent3 36 2" xfId="2625" xr:uid="{00000000-0005-0000-0000-000090090000}"/>
    <cellStyle name="40% - Accent3 37" xfId="2626" xr:uid="{00000000-0005-0000-0000-000091090000}"/>
    <cellStyle name="40% - Accent3 37 2" xfId="2627" xr:uid="{00000000-0005-0000-0000-000092090000}"/>
    <cellStyle name="40% - Accent3 38" xfId="2628" xr:uid="{00000000-0005-0000-0000-000093090000}"/>
    <cellStyle name="40% - Accent3 38 2" xfId="2629" xr:uid="{00000000-0005-0000-0000-000094090000}"/>
    <cellStyle name="40% - Accent3 39" xfId="2630" xr:uid="{00000000-0005-0000-0000-000095090000}"/>
    <cellStyle name="40% - Accent3 39 2" xfId="2631" xr:uid="{00000000-0005-0000-0000-000096090000}"/>
    <cellStyle name="40% - Accent3 4" xfId="2632" xr:uid="{00000000-0005-0000-0000-000097090000}"/>
    <cellStyle name="40% - Accent3 4 2" xfId="2633" xr:uid="{00000000-0005-0000-0000-000098090000}"/>
    <cellStyle name="40% - Accent3 4_CO GAS" xfId="2634" xr:uid="{00000000-0005-0000-0000-000099090000}"/>
    <cellStyle name="40% - Accent3 40" xfId="2635" xr:uid="{00000000-0005-0000-0000-00009A090000}"/>
    <cellStyle name="40% - Accent3 40 2" xfId="2636" xr:uid="{00000000-0005-0000-0000-00009B090000}"/>
    <cellStyle name="40% - Accent3 41" xfId="2637" xr:uid="{00000000-0005-0000-0000-00009C090000}"/>
    <cellStyle name="40% - Accent3 41 2" xfId="2638" xr:uid="{00000000-0005-0000-0000-00009D090000}"/>
    <cellStyle name="40% - Accent3 42" xfId="2639" xr:uid="{00000000-0005-0000-0000-00009E090000}"/>
    <cellStyle name="40% - Accent3 43" xfId="2640" xr:uid="{00000000-0005-0000-0000-00009F090000}"/>
    <cellStyle name="40% - Accent3 5" xfId="2641" xr:uid="{00000000-0005-0000-0000-0000A0090000}"/>
    <cellStyle name="40% - Accent3 5 2" xfId="2642" xr:uid="{00000000-0005-0000-0000-0000A1090000}"/>
    <cellStyle name="40% - Accent3 5 3" xfId="2643" xr:uid="{00000000-0005-0000-0000-0000A2090000}"/>
    <cellStyle name="40% - Accent3 5_CO GAS" xfId="2644" xr:uid="{00000000-0005-0000-0000-0000A3090000}"/>
    <cellStyle name="40% - Accent3 6" xfId="2645" xr:uid="{00000000-0005-0000-0000-0000A4090000}"/>
    <cellStyle name="40% - Accent3 6 2" xfId="2646" xr:uid="{00000000-0005-0000-0000-0000A5090000}"/>
    <cellStyle name="40% - Accent3 6 3" xfId="2647" xr:uid="{00000000-0005-0000-0000-0000A6090000}"/>
    <cellStyle name="40% - Accent3 7" xfId="2648" xr:uid="{00000000-0005-0000-0000-0000A7090000}"/>
    <cellStyle name="40% - Accent3 7 2" xfId="2649" xr:uid="{00000000-0005-0000-0000-0000A8090000}"/>
    <cellStyle name="40% - Accent3 7 3" xfId="2650" xr:uid="{00000000-0005-0000-0000-0000A9090000}"/>
    <cellStyle name="40% - Accent3 8" xfId="2651" xr:uid="{00000000-0005-0000-0000-0000AA090000}"/>
    <cellStyle name="40% - Accent3 8 2" xfId="2652" xr:uid="{00000000-0005-0000-0000-0000AB090000}"/>
    <cellStyle name="40% - Accent3 8 3" xfId="2653" xr:uid="{00000000-0005-0000-0000-0000AC090000}"/>
    <cellStyle name="40% - Accent3 9" xfId="2654" xr:uid="{00000000-0005-0000-0000-0000AD090000}"/>
    <cellStyle name="40% - Accent3 9 2" xfId="2655" xr:uid="{00000000-0005-0000-0000-0000AE090000}"/>
    <cellStyle name="40% - Accent3 9 3" xfId="2656" xr:uid="{00000000-0005-0000-0000-0000AF090000}"/>
    <cellStyle name="40% - Accent4 10" xfId="2657" xr:uid="{00000000-0005-0000-0000-0000B0090000}"/>
    <cellStyle name="40% - Accent4 10 2" xfId="2658" xr:uid="{00000000-0005-0000-0000-0000B1090000}"/>
    <cellStyle name="40% - Accent4 10 3" xfId="2659" xr:uid="{00000000-0005-0000-0000-0000B2090000}"/>
    <cellStyle name="40% - Accent4 11" xfId="2660" xr:uid="{00000000-0005-0000-0000-0000B3090000}"/>
    <cellStyle name="40% - Accent4 11 2" xfId="2661" xr:uid="{00000000-0005-0000-0000-0000B4090000}"/>
    <cellStyle name="40% - Accent4 11 3" xfId="2662" xr:uid="{00000000-0005-0000-0000-0000B5090000}"/>
    <cellStyle name="40% - Accent4 12" xfId="2663" xr:uid="{00000000-0005-0000-0000-0000B6090000}"/>
    <cellStyle name="40% - Accent4 12 2" xfId="2664" xr:uid="{00000000-0005-0000-0000-0000B7090000}"/>
    <cellStyle name="40% - Accent4 12 3" xfId="2665" xr:uid="{00000000-0005-0000-0000-0000B8090000}"/>
    <cellStyle name="40% - Accent4 13" xfId="2666" xr:uid="{00000000-0005-0000-0000-0000B9090000}"/>
    <cellStyle name="40% - Accent4 13 2" xfId="2667" xr:uid="{00000000-0005-0000-0000-0000BA090000}"/>
    <cellStyle name="40% - Accent4 13 3" xfId="2668" xr:uid="{00000000-0005-0000-0000-0000BB090000}"/>
    <cellStyle name="40% - Accent4 14" xfId="2669" xr:uid="{00000000-0005-0000-0000-0000BC090000}"/>
    <cellStyle name="40% - Accent4 14 2" xfId="2670" xr:uid="{00000000-0005-0000-0000-0000BD090000}"/>
    <cellStyle name="40% - Accent4 14 3" xfId="2671" xr:uid="{00000000-0005-0000-0000-0000BE090000}"/>
    <cellStyle name="40% - Accent4 15" xfId="2672" xr:uid="{00000000-0005-0000-0000-0000BF090000}"/>
    <cellStyle name="40% - Accent4 15 2" xfId="2673" xr:uid="{00000000-0005-0000-0000-0000C0090000}"/>
    <cellStyle name="40% - Accent4 15 3" xfId="2674" xr:uid="{00000000-0005-0000-0000-0000C1090000}"/>
    <cellStyle name="40% - Accent4 16" xfId="2675" xr:uid="{00000000-0005-0000-0000-0000C2090000}"/>
    <cellStyle name="40% - Accent4 16 2" xfId="2676" xr:uid="{00000000-0005-0000-0000-0000C3090000}"/>
    <cellStyle name="40% - Accent4 16 3" xfId="2677" xr:uid="{00000000-0005-0000-0000-0000C4090000}"/>
    <cellStyle name="40% - Accent4 17" xfId="2678" xr:uid="{00000000-0005-0000-0000-0000C5090000}"/>
    <cellStyle name="40% - Accent4 17 2" xfId="2679" xr:uid="{00000000-0005-0000-0000-0000C6090000}"/>
    <cellStyle name="40% - Accent4 17 3" xfId="2680" xr:uid="{00000000-0005-0000-0000-0000C7090000}"/>
    <cellStyle name="40% - Accent4 18" xfId="2681" xr:uid="{00000000-0005-0000-0000-0000C8090000}"/>
    <cellStyle name="40% - Accent4 18 2" xfId="2682" xr:uid="{00000000-0005-0000-0000-0000C9090000}"/>
    <cellStyle name="40% - Accent4 18 3" xfId="2683" xr:uid="{00000000-0005-0000-0000-0000CA090000}"/>
    <cellStyle name="40% - Accent4 19" xfId="2684" xr:uid="{00000000-0005-0000-0000-0000CB090000}"/>
    <cellStyle name="40% - Accent4 19 2" xfId="2685" xr:uid="{00000000-0005-0000-0000-0000CC090000}"/>
    <cellStyle name="40% - Accent4 19 3" xfId="2686" xr:uid="{00000000-0005-0000-0000-0000CD090000}"/>
    <cellStyle name="40% - Accent4 2" xfId="24" xr:uid="{00000000-0005-0000-0000-0000CE090000}"/>
    <cellStyle name="40% - Accent4 2 10" xfId="2687" xr:uid="{00000000-0005-0000-0000-0000CF090000}"/>
    <cellStyle name="40% - Accent4 2 11" xfId="2688" xr:uid="{00000000-0005-0000-0000-0000D0090000}"/>
    <cellStyle name="40% - Accent4 2 12" xfId="2689" xr:uid="{00000000-0005-0000-0000-0000D1090000}"/>
    <cellStyle name="40% - Accent4 2 13" xfId="2690" xr:uid="{00000000-0005-0000-0000-0000D2090000}"/>
    <cellStyle name="40% - Accent4 2 14" xfId="2691" xr:uid="{00000000-0005-0000-0000-0000D3090000}"/>
    <cellStyle name="40% - Accent4 2 15" xfId="2692" xr:uid="{00000000-0005-0000-0000-0000D4090000}"/>
    <cellStyle name="40% - Accent4 2 16" xfId="2693" xr:uid="{00000000-0005-0000-0000-0000D5090000}"/>
    <cellStyle name="40% - Accent4 2 2" xfId="2694" xr:uid="{00000000-0005-0000-0000-0000D6090000}"/>
    <cellStyle name="40% - Accent4 2 2 10" xfId="2695" xr:uid="{00000000-0005-0000-0000-0000D7090000}"/>
    <cellStyle name="40% - Accent4 2 2 2" xfId="2696" xr:uid="{00000000-0005-0000-0000-0000D8090000}"/>
    <cellStyle name="40% - Accent4 2 2 2 10" xfId="2697" xr:uid="{00000000-0005-0000-0000-0000D9090000}"/>
    <cellStyle name="40% - Accent4 2 2 2 2" xfId="2698" xr:uid="{00000000-0005-0000-0000-0000DA090000}"/>
    <cellStyle name="40% - Accent4 2 2 2 3" xfId="2699" xr:uid="{00000000-0005-0000-0000-0000DB090000}"/>
    <cellStyle name="40% - Accent4 2 2 2 4" xfId="2700" xr:uid="{00000000-0005-0000-0000-0000DC090000}"/>
    <cellStyle name="40% - Accent4 2 2 2 5" xfId="2701" xr:uid="{00000000-0005-0000-0000-0000DD090000}"/>
    <cellStyle name="40% - Accent4 2 2 2 6" xfId="2702" xr:uid="{00000000-0005-0000-0000-0000DE090000}"/>
    <cellStyle name="40% - Accent4 2 2 2 7" xfId="2703" xr:uid="{00000000-0005-0000-0000-0000DF090000}"/>
    <cellStyle name="40% - Accent4 2 2 2 8" xfId="2704" xr:uid="{00000000-0005-0000-0000-0000E0090000}"/>
    <cellStyle name="40% - Accent4 2 2 2 9" xfId="2705" xr:uid="{00000000-0005-0000-0000-0000E1090000}"/>
    <cellStyle name="40% - Accent4 2 2 3" xfId="2706" xr:uid="{00000000-0005-0000-0000-0000E2090000}"/>
    <cellStyle name="40% - Accent4 2 2 4" xfId="2707" xr:uid="{00000000-0005-0000-0000-0000E3090000}"/>
    <cellStyle name="40% - Accent4 2 2 5" xfId="2708" xr:uid="{00000000-0005-0000-0000-0000E4090000}"/>
    <cellStyle name="40% - Accent4 2 2 6" xfId="2709" xr:uid="{00000000-0005-0000-0000-0000E5090000}"/>
    <cellStyle name="40% - Accent4 2 2 7" xfId="2710" xr:uid="{00000000-0005-0000-0000-0000E6090000}"/>
    <cellStyle name="40% - Accent4 2 2 8" xfId="2711" xr:uid="{00000000-0005-0000-0000-0000E7090000}"/>
    <cellStyle name="40% - Accent4 2 2 9" xfId="2712" xr:uid="{00000000-0005-0000-0000-0000E8090000}"/>
    <cellStyle name="40% - Accent4 2 3" xfId="2713" xr:uid="{00000000-0005-0000-0000-0000E9090000}"/>
    <cellStyle name="40% - Accent4 2 4" xfId="2714" xr:uid="{00000000-0005-0000-0000-0000EA090000}"/>
    <cellStyle name="40% - Accent4 2 5" xfId="2715" xr:uid="{00000000-0005-0000-0000-0000EB090000}"/>
    <cellStyle name="40% - Accent4 2 6" xfId="2716" xr:uid="{00000000-0005-0000-0000-0000EC090000}"/>
    <cellStyle name="40% - Accent4 2 7" xfId="2717" xr:uid="{00000000-0005-0000-0000-0000ED090000}"/>
    <cellStyle name="40% - Accent4 2 8" xfId="2718" xr:uid="{00000000-0005-0000-0000-0000EE090000}"/>
    <cellStyle name="40% - Accent4 2 9" xfId="2719" xr:uid="{00000000-0005-0000-0000-0000EF090000}"/>
    <cellStyle name="40% - Accent4 2_CO GAS" xfId="2720" xr:uid="{00000000-0005-0000-0000-0000F0090000}"/>
    <cellStyle name="40% - Accent4 20" xfId="2721" xr:uid="{00000000-0005-0000-0000-0000F1090000}"/>
    <cellStyle name="40% - Accent4 20 2" xfId="2722" xr:uid="{00000000-0005-0000-0000-0000F2090000}"/>
    <cellStyle name="40% - Accent4 20 3" xfId="2723" xr:uid="{00000000-0005-0000-0000-0000F3090000}"/>
    <cellStyle name="40% - Accent4 21" xfId="2724" xr:uid="{00000000-0005-0000-0000-0000F4090000}"/>
    <cellStyle name="40% - Accent4 21 2" xfId="2725" xr:uid="{00000000-0005-0000-0000-0000F5090000}"/>
    <cellStyle name="40% - Accent4 21 3" xfId="2726" xr:uid="{00000000-0005-0000-0000-0000F6090000}"/>
    <cellStyle name="40% - Accent4 22" xfId="2727" xr:uid="{00000000-0005-0000-0000-0000F7090000}"/>
    <cellStyle name="40% - Accent4 22 2" xfId="2728" xr:uid="{00000000-0005-0000-0000-0000F8090000}"/>
    <cellStyle name="40% - Accent4 22 3" xfId="2729" xr:uid="{00000000-0005-0000-0000-0000F9090000}"/>
    <cellStyle name="40% - Accent4 23" xfId="2730" xr:uid="{00000000-0005-0000-0000-0000FA090000}"/>
    <cellStyle name="40% - Accent4 23 2" xfId="2731" xr:uid="{00000000-0005-0000-0000-0000FB090000}"/>
    <cellStyle name="40% - Accent4 23 3" xfId="2732" xr:uid="{00000000-0005-0000-0000-0000FC090000}"/>
    <cellStyle name="40% - Accent4 24" xfId="2733" xr:uid="{00000000-0005-0000-0000-0000FD090000}"/>
    <cellStyle name="40% - Accent4 24 2" xfId="2734" xr:uid="{00000000-0005-0000-0000-0000FE090000}"/>
    <cellStyle name="40% - Accent4 24 3" xfId="2735" xr:uid="{00000000-0005-0000-0000-0000FF090000}"/>
    <cellStyle name="40% - Accent4 25" xfId="2736" xr:uid="{00000000-0005-0000-0000-0000000A0000}"/>
    <cellStyle name="40% - Accent4 25 2" xfId="2737" xr:uid="{00000000-0005-0000-0000-0000010A0000}"/>
    <cellStyle name="40% - Accent4 25 3" xfId="2738" xr:uid="{00000000-0005-0000-0000-0000020A0000}"/>
    <cellStyle name="40% - Accent4 26" xfId="2739" xr:uid="{00000000-0005-0000-0000-0000030A0000}"/>
    <cellStyle name="40% - Accent4 26 2" xfId="2740" xr:uid="{00000000-0005-0000-0000-0000040A0000}"/>
    <cellStyle name="40% - Accent4 26 3" xfId="2741" xr:uid="{00000000-0005-0000-0000-0000050A0000}"/>
    <cellStyle name="40% - Accent4 27" xfId="2742" xr:uid="{00000000-0005-0000-0000-0000060A0000}"/>
    <cellStyle name="40% - Accent4 27 2" xfId="2743" xr:uid="{00000000-0005-0000-0000-0000070A0000}"/>
    <cellStyle name="40% - Accent4 27 3" xfId="2744" xr:uid="{00000000-0005-0000-0000-0000080A0000}"/>
    <cellStyle name="40% - Accent4 28" xfId="2745" xr:uid="{00000000-0005-0000-0000-0000090A0000}"/>
    <cellStyle name="40% - Accent4 28 2" xfId="2746" xr:uid="{00000000-0005-0000-0000-00000A0A0000}"/>
    <cellStyle name="40% - Accent4 28 3" xfId="2747" xr:uid="{00000000-0005-0000-0000-00000B0A0000}"/>
    <cellStyle name="40% - Accent4 29" xfId="2748" xr:uid="{00000000-0005-0000-0000-00000C0A0000}"/>
    <cellStyle name="40% - Accent4 29 2" xfId="2749" xr:uid="{00000000-0005-0000-0000-00000D0A0000}"/>
    <cellStyle name="40% - Accent4 29 3" xfId="2750" xr:uid="{00000000-0005-0000-0000-00000E0A0000}"/>
    <cellStyle name="40% - Accent4 3" xfId="2751" xr:uid="{00000000-0005-0000-0000-00000F0A0000}"/>
    <cellStyle name="40% - Accent4 3 2" xfId="2752" xr:uid="{00000000-0005-0000-0000-0000100A0000}"/>
    <cellStyle name="40% - Accent4 3_CO GAS" xfId="2753" xr:uid="{00000000-0005-0000-0000-0000110A0000}"/>
    <cellStyle name="40% - Accent4 30" xfId="2754" xr:uid="{00000000-0005-0000-0000-0000120A0000}"/>
    <cellStyle name="40% - Accent4 30 2" xfId="2755" xr:uid="{00000000-0005-0000-0000-0000130A0000}"/>
    <cellStyle name="40% - Accent4 30 3" xfId="2756" xr:uid="{00000000-0005-0000-0000-0000140A0000}"/>
    <cellStyle name="40% - Accent4 31" xfId="2757" xr:uid="{00000000-0005-0000-0000-0000150A0000}"/>
    <cellStyle name="40% - Accent4 31 2" xfId="2758" xr:uid="{00000000-0005-0000-0000-0000160A0000}"/>
    <cellStyle name="40% - Accent4 31 3" xfId="2759" xr:uid="{00000000-0005-0000-0000-0000170A0000}"/>
    <cellStyle name="40% - Accent4 32" xfId="2760" xr:uid="{00000000-0005-0000-0000-0000180A0000}"/>
    <cellStyle name="40% - Accent4 32 2" xfId="2761" xr:uid="{00000000-0005-0000-0000-0000190A0000}"/>
    <cellStyle name="40% - Accent4 32 3" xfId="2762" xr:uid="{00000000-0005-0000-0000-00001A0A0000}"/>
    <cellStyle name="40% - Accent4 33" xfId="2763" xr:uid="{00000000-0005-0000-0000-00001B0A0000}"/>
    <cellStyle name="40% - Accent4 33 2" xfId="2764" xr:uid="{00000000-0005-0000-0000-00001C0A0000}"/>
    <cellStyle name="40% - Accent4 33 3" xfId="2765" xr:uid="{00000000-0005-0000-0000-00001D0A0000}"/>
    <cellStyle name="40% - Accent4 34" xfId="2766" xr:uid="{00000000-0005-0000-0000-00001E0A0000}"/>
    <cellStyle name="40% - Accent4 34 2" xfId="2767" xr:uid="{00000000-0005-0000-0000-00001F0A0000}"/>
    <cellStyle name="40% - Accent4 34 3" xfId="2768" xr:uid="{00000000-0005-0000-0000-0000200A0000}"/>
    <cellStyle name="40% - Accent4 35" xfId="2769" xr:uid="{00000000-0005-0000-0000-0000210A0000}"/>
    <cellStyle name="40% - Accent4 35 2" xfId="2770" xr:uid="{00000000-0005-0000-0000-0000220A0000}"/>
    <cellStyle name="40% - Accent4 36" xfId="2771" xr:uid="{00000000-0005-0000-0000-0000230A0000}"/>
    <cellStyle name="40% - Accent4 36 2" xfId="2772" xr:uid="{00000000-0005-0000-0000-0000240A0000}"/>
    <cellStyle name="40% - Accent4 37" xfId="2773" xr:uid="{00000000-0005-0000-0000-0000250A0000}"/>
    <cellStyle name="40% - Accent4 37 2" xfId="2774" xr:uid="{00000000-0005-0000-0000-0000260A0000}"/>
    <cellStyle name="40% - Accent4 38" xfId="2775" xr:uid="{00000000-0005-0000-0000-0000270A0000}"/>
    <cellStyle name="40% - Accent4 38 2" xfId="2776" xr:uid="{00000000-0005-0000-0000-0000280A0000}"/>
    <cellStyle name="40% - Accent4 39" xfId="2777" xr:uid="{00000000-0005-0000-0000-0000290A0000}"/>
    <cellStyle name="40% - Accent4 39 2" xfId="2778" xr:uid="{00000000-0005-0000-0000-00002A0A0000}"/>
    <cellStyle name="40% - Accent4 4" xfId="2779" xr:uid="{00000000-0005-0000-0000-00002B0A0000}"/>
    <cellStyle name="40% - Accent4 4 2" xfId="2780" xr:uid="{00000000-0005-0000-0000-00002C0A0000}"/>
    <cellStyle name="40% - Accent4 4_CO GAS" xfId="2781" xr:uid="{00000000-0005-0000-0000-00002D0A0000}"/>
    <cellStyle name="40% - Accent4 40" xfId="2782" xr:uid="{00000000-0005-0000-0000-00002E0A0000}"/>
    <cellStyle name="40% - Accent4 40 2" xfId="2783" xr:uid="{00000000-0005-0000-0000-00002F0A0000}"/>
    <cellStyle name="40% - Accent4 41" xfId="2784" xr:uid="{00000000-0005-0000-0000-0000300A0000}"/>
    <cellStyle name="40% - Accent4 41 2" xfId="2785" xr:uid="{00000000-0005-0000-0000-0000310A0000}"/>
    <cellStyle name="40% - Accent4 42" xfId="2786" xr:uid="{00000000-0005-0000-0000-0000320A0000}"/>
    <cellStyle name="40% - Accent4 43" xfId="2787" xr:uid="{00000000-0005-0000-0000-0000330A0000}"/>
    <cellStyle name="40% - Accent4 5" xfId="2788" xr:uid="{00000000-0005-0000-0000-0000340A0000}"/>
    <cellStyle name="40% - Accent4 5 2" xfId="2789" xr:uid="{00000000-0005-0000-0000-0000350A0000}"/>
    <cellStyle name="40% - Accent4 5 3" xfId="2790" xr:uid="{00000000-0005-0000-0000-0000360A0000}"/>
    <cellStyle name="40% - Accent4 5_CO GAS" xfId="2791" xr:uid="{00000000-0005-0000-0000-0000370A0000}"/>
    <cellStyle name="40% - Accent4 6" xfId="2792" xr:uid="{00000000-0005-0000-0000-0000380A0000}"/>
    <cellStyle name="40% - Accent4 6 2" xfId="2793" xr:uid="{00000000-0005-0000-0000-0000390A0000}"/>
    <cellStyle name="40% - Accent4 6 3" xfId="2794" xr:uid="{00000000-0005-0000-0000-00003A0A0000}"/>
    <cellStyle name="40% - Accent4 7" xfId="2795" xr:uid="{00000000-0005-0000-0000-00003B0A0000}"/>
    <cellStyle name="40% - Accent4 7 2" xfId="2796" xr:uid="{00000000-0005-0000-0000-00003C0A0000}"/>
    <cellStyle name="40% - Accent4 7 3" xfId="2797" xr:uid="{00000000-0005-0000-0000-00003D0A0000}"/>
    <cellStyle name="40% - Accent4 8" xfId="2798" xr:uid="{00000000-0005-0000-0000-00003E0A0000}"/>
    <cellStyle name="40% - Accent4 8 2" xfId="2799" xr:uid="{00000000-0005-0000-0000-00003F0A0000}"/>
    <cellStyle name="40% - Accent4 8 3" xfId="2800" xr:uid="{00000000-0005-0000-0000-0000400A0000}"/>
    <cellStyle name="40% - Accent4 9" xfId="2801" xr:uid="{00000000-0005-0000-0000-0000410A0000}"/>
    <cellStyle name="40% - Accent4 9 2" xfId="2802" xr:uid="{00000000-0005-0000-0000-0000420A0000}"/>
    <cellStyle name="40% - Accent4 9 3" xfId="2803" xr:uid="{00000000-0005-0000-0000-0000430A0000}"/>
    <cellStyle name="40% - Accent5 10" xfId="2804" xr:uid="{00000000-0005-0000-0000-0000440A0000}"/>
    <cellStyle name="40% - Accent5 10 2" xfId="2805" xr:uid="{00000000-0005-0000-0000-0000450A0000}"/>
    <cellStyle name="40% - Accent5 10 3" xfId="2806" xr:uid="{00000000-0005-0000-0000-0000460A0000}"/>
    <cellStyle name="40% - Accent5 11" xfId="2807" xr:uid="{00000000-0005-0000-0000-0000470A0000}"/>
    <cellStyle name="40% - Accent5 11 2" xfId="2808" xr:uid="{00000000-0005-0000-0000-0000480A0000}"/>
    <cellStyle name="40% - Accent5 11 3" xfId="2809" xr:uid="{00000000-0005-0000-0000-0000490A0000}"/>
    <cellStyle name="40% - Accent5 12" xfId="2810" xr:uid="{00000000-0005-0000-0000-00004A0A0000}"/>
    <cellStyle name="40% - Accent5 12 2" xfId="2811" xr:uid="{00000000-0005-0000-0000-00004B0A0000}"/>
    <cellStyle name="40% - Accent5 12 3" xfId="2812" xr:uid="{00000000-0005-0000-0000-00004C0A0000}"/>
    <cellStyle name="40% - Accent5 13" xfId="2813" xr:uid="{00000000-0005-0000-0000-00004D0A0000}"/>
    <cellStyle name="40% - Accent5 13 2" xfId="2814" xr:uid="{00000000-0005-0000-0000-00004E0A0000}"/>
    <cellStyle name="40% - Accent5 13 3" xfId="2815" xr:uid="{00000000-0005-0000-0000-00004F0A0000}"/>
    <cellStyle name="40% - Accent5 14" xfId="2816" xr:uid="{00000000-0005-0000-0000-0000500A0000}"/>
    <cellStyle name="40% - Accent5 14 2" xfId="2817" xr:uid="{00000000-0005-0000-0000-0000510A0000}"/>
    <cellStyle name="40% - Accent5 14 3" xfId="2818" xr:uid="{00000000-0005-0000-0000-0000520A0000}"/>
    <cellStyle name="40% - Accent5 15" xfId="2819" xr:uid="{00000000-0005-0000-0000-0000530A0000}"/>
    <cellStyle name="40% - Accent5 15 2" xfId="2820" xr:uid="{00000000-0005-0000-0000-0000540A0000}"/>
    <cellStyle name="40% - Accent5 15 3" xfId="2821" xr:uid="{00000000-0005-0000-0000-0000550A0000}"/>
    <cellStyle name="40% - Accent5 16" xfId="2822" xr:uid="{00000000-0005-0000-0000-0000560A0000}"/>
    <cellStyle name="40% - Accent5 16 2" xfId="2823" xr:uid="{00000000-0005-0000-0000-0000570A0000}"/>
    <cellStyle name="40% - Accent5 16 3" xfId="2824" xr:uid="{00000000-0005-0000-0000-0000580A0000}"/>
    <cellStyle name="40% - Accent5 17" xfId="2825" xr:uid="{00000000-0005-0000-0000-0000590A0000}"/>
    <cellStyle name="40% - Accent5 17 2" xfId="2826" xr:uid="{00000000-0005-0000-0000-00005A0A0000}"/>
    <cellStyle name="40% - Accent5 17 3" xfId="2827" xr:uid="{00000000-0005-0000-0000-00005B0A0000}"/>
    <cellStyle name="40% - Accent5 18" xfId="2828" xr:uid="{00000000-0005-0000-0000-00005C0A0000}"/>
    <cellStyle name="40% - Accent5 18 2" xfId="2829" xr:uid="{00000000-0005-0000-0000-00005D0A0000}"/>
    <cellStyle name="40% - Accent5 18 3" xfId="2830" xr:uid="{00000000-0005-0000-0000-00005E0A0000}"/>
    <cellStyle name="40% - Accent5 19" xfId="2831" xr:uid="{00000000-0005-0000-0000-00005F0A0000}"/>
    <cellStyle name="40% - Accent5 19 2" xfId="2832" xr:uid="{00000000-0005-0000-0000-0000600A0000}"/>
    <cellStyle name="40% - Accent5 19 3" xfId="2833" xr:uid="{00000000-0005-0000-0000-0000610A0000}"/>
    <cellStyle name="40% - Accent5 2" xfId="25" xr:uid="{00000000-0005-0000-0000-0000620A0000}"/>
    <cellStyle name="40% - Accent5 2 10" xfId="2834" xr:uid="{00000000-0005-0000-0000-0000630A0000}"/>
    <cellStyle name="40% - Accent5 2 11" xfId="2835" xr:uid="{00000000-0005-0000-0000-0000640A0000}"/>
    <cellStyle name="40% - Accent5 2 12" xfId="2836" xr:uid="{00000000-0005-0000-0000-0000650A0000}"/>
    <cellStyle name="40% - Accent5 2 13" xfId="2837" xr:uid="{00000000-0005-0000-0000-0000660A0000}"/>
    <cellStyle name="40% - Accent5 2 14" xfId="2838" xr:uid="{00000000-0005-0000-0000-0000670A0000}"/>
    <cellStyle name="40% - Accent5 2 15" xfId="2839" xr:uid="{00000000-0005-0000-0000-0000680A0000}"/>
    <cellStyle name="40% - Accent5 2 16" xfId="2840" xr:uid="{00000000-0005-0000-0000-0000690A0000}"/>
    <cellStyle name="40% - Accent5 2 2" xfId="2841" xr:uid="{00000000-0005-0000-0000-00006A0A0000}"/>
    <cellStyle name="40% - Accent5 2 2 10" xfId="2842" xr:uid="{00000000-0005-0000-0000-00006B0A0000}"/>
    <cellStyle name="40% - Accent5 2 2 2" xfId="2843" xr:uid="{00000000-0005-0000-0000-00006C0A0000}"/>
    <cellStyle name="40% - Accent5 2 2 2 10" xfId="2844" xr:uid="{00000000-0005-0000-0000-00006D0A0000}"/>
    <cellStyle name="40% - Accent5 2 2 2 2" xfId="2845" xr:uid="{00000000-0005-0000-0000-00006E0A0000}"/>
    <cellStyle name="40% - Accent5 2 2 2 3" xfId="2846" xr:uid="{00000000-0005-0000-0000-00006F0A0000}"/>
    <cellStyle name="40% - Accent5 2 2 2 4" xfId="2847" xr:uid="{00000000-0005-0000-0000-0000700A0000}"/>
    <cellStyle name="40% - Accent5 2 2 2 5" xfId="2848" xr:uid="{00000000-0005-0000-0000-0000710A0000}"/>
    <cellStyle name="40% - Accent5 2 2 2 6" xfId="2849" xr:uid="{00000000-0005-0000-0000-0000720A0000}"/>
    <cellStyle name="40% - Accent5 2 2 2 7" xfId="2850" xr:uid="{00000000-0005-0000-0000-0000730A0000}"/>
    <cellStyle name="40% - Accent5 2 2 2 8" xfId="2851" xr:uid="{00000000-0005-0000-0000-0000740A0000}"/>
    <cellStyle name="40% - Accent5 2 2 2 9" xfId="2852" xr:uid="{00000000-0005-0000-0000-0000750A0000}"/>
    <cellStyle name="40% - Accent5 2 2 3" xfId="2853" xr:uid="{00000000-0005-0000-0000-0000760A0000}"/>
    <cellStyle name="40% - Accent5 2 2 4" xfId="2854" xr:uid="{00000000-0005-0000-0000-0000770A0000}"/>
    <cellStyle name="40% - Accent5 2 2 5" xfId="2855" xr:uid="{00000000-0005-0000-0000-0000780A0000}"/>
    <cellStyle name="40% - Accent5 2 2 6" xfId="2856" xr:uid="{00000000-0005-0000-0000-0000790A0000}"/>
    <cellStyle name="40% - Accent5 2 2 7" xfId="2857" xr:uid="{00000000-0005-0000-0000-00007A0A0000}"/>
    <cellStyle name="40% - Accent5 2 2 8" xfId="2858" xr:uid="{00000000-0005-0000-0000-00007B0A0000}"/>
    <cellStyle name="40% - Accent5 2 2 9" xfId="2859" xr:uid="{00000000-0005-0000-0000-00007C0A0000}"/>
    <cellStyle name="40% - Accent5 2 3" xfId="2860" xr:uid="{00000000-0005-0000-0000-00007D0A0000}"/>
    <cellStyle name="40% - Accent5 2 4" xfId="2861" xr:uid="{00000000-0005-0000-0000-00007E0A0000}"/>
    <cellStyle name="40% - Accent5 2 5" xfId="2862" xr:uid="{00000000-0005-0000-0000-00007F0A0000}"/>
    <cellStyle name="40% - Accent5 2 6" xfId="2863" xr:uid="{00000000-0005-0000-0000-0000800A0000}"/>
    <cellStyle name="40% - Accent5 2 7" xfId="2864" xr:uid="{00000000-0005-0000-0000-0000810A0000}"/>
    <cellStyle name="40% - Accent5 2 8" xfId="2865" xr:uid="{00000000-0005-0000-0000-0000820A0000}"/>
    <cellStyle name="40% - Accent5 2 9" xfId="2866" xr:uid="{00000000-0005-0000-0000-0000830A0000}"/>
    <cellStyle name="40% - Accent5 2_CO GAS" xfId="2867" xr:uid="{00000000-0005-0000-0000-0000840A0000}"/>
    <cellStyle name="40% - Accent5 20" xfId="2868" xr:uid="{00000000-0005-0000-0000-0000850A0000}"/>
    <cellStyle name="40% - Accent5 20 2" xfId="2869" xr:uid="{00000000-0005-0000-0000-0000860A0000}"/>
    <cellStyle name="40% - Accent5 20 3" xfId="2870" xr:uid="{00000000-0005-0000-0000-0000870A0000}"/>
    <cellStyle name="40% - Accent5 21" xfId="2871" xr:uid="{00000000-0005-0000-0000-0000880A0000}"/>
    <cellStyle name="40% - Accent5 21 2" xfId="2872" xr:uid="{00000000-0005-0000-0000-0000890A0000}"/>
    <cellStyle name="40% - Accent5 21 3" xfId="2873" xr:uid="{00000000-0005-0000-0000-00008A0A0000}"/>
    <cellStyle name="40% - Accent5 22" xfId="2874" xr:uid="{00000000-0005-0000-0000-00008B0A0000}"/>
    <cellStyle name="40% - Accent5 22 2" xfId="2875" xr:uid="{00000000-0005-0000-0000-00008C0A0000}"/>
    <cellStyle name="40% - Accent5 22 3" xfId="2876" xr:uid="{00000000-0005-0000-0000-00008D0A0000}"/>
    <cellStyle name="40% - Accent5 23" xfId="2877" xr:uid="{00000000-0005-0000-0000-00008E0A0000}"/>
    <cellStyle name="40% - Accent5 23 2" xfId="2878" xr:uid="{00000000-0005-0000-0000-00008F0A0000}"/>
    <cellStyle name="40% - Accent5 23 3" xfId="2879" xr:uid="{00000000-0005-0000-0000-0000900A0000}"/>
    <cellStyle name="40% - Accent5 24" xfId="2880" xr:uid="{00000000-0005-0000-0000-0000910A0000}"/>
    <cellStyle name="40% - Accent5 24 2" xfId="2881" xr:uid="{00000000-0005-0000-0000-0000920A0000}"/>
    <cellStyle name="40% - Accent5 24 3" xfId="2882" xr:uid="{00000000-0005-0000-0000-0000930A0000}"/>
    <cellStyle name="40% - Accent5 25" xfId="2883" xr:uid="{00000000-0005-0000-0000-0000940A0000}"/>
    <cellStyle name="40% - Accent5 25 2" xfId="2884" xr:uid="{00000000-0005-0000-0000-0000950A0000}"/>
    <cellStyle name="40% - Accent5 25 3" xfId="2885" xr:uid="{00000000-0005-0000-0000-0000960A0000}"/>
    <cellStyle name="40% - Accent5 26" xfId="2886" xr:uid="{00000000-0005-0000-0000-0000970A0000}"/>
    <cellStyle name="40% - Accent5 26 2" xfId="2887" xr:uid="{00000000-0005-0000-0000-0000980A0000}"/>
    <cellStyle name="40% - Accent5 26 3" xfId="2888" xr:uid="{00000000-0005-0000-0000-0000990A0000}"/>
    <cellStyle name="40% - Accent5 27" xfId="2889" xr:uid="{00000000-0005-0000-0000-00009A0A0000}"/>
    <cellStyle name="40% - Accent5 27 2" xfId="2890" xr:uid="{00000000-0005-0000-0000-00009B0A0000}"/>
    <cellStyle name="40% - Accent5 27 3" xfId="2891" xr:uid="{00000000-0005-0000-0000-00009C0A0000}"/>
    <cellStyle name="40% - Accent5 28" xfId="2892" xr:uid="{00000000-0005-0000-0000-00009D0A0000}"/>
    <cellStyle name="40% - Accent5 28 2" xfId="2893" xr:uid="{00000000-0005-0000-0000-00009E0A0000}"/>
    <cellStyle name="40% - Accent5 28 3" xfId="2894" xr:uid="{00000000-0005-0000-0000-00009F0A0000}"/>
    <cellStyle name="40% - Accent5 29" xfId="2895" xr:uid="{00000000-0005-0000-0000-0000A00A0000}"/>
    <cellStyle name="40% - Accent5 29 2" xfId="2896" xr:uid="{00000000-0005-0000-0000-0000A10A0000}"/>
    <cellStyle name="40% - Accent5 29 3" xfId="2897" xr:uid="{00000000-0005-0000-0000-0000A20A0000}"/>
    <cellStyle name="40% - Accent5 3" xfId="2898" xr:uid="{00000000-0005-0000-0000-0000A30A0000}"/>
    <cellStyle name="40% - Accent5 3 2" xfId="2899" xr:uid="{00000000-0005-0000-0000-0000A40A0000}"/>
    <cellStyle name="40% - Accent5 3_CO GAS" xfId="2900" xr:uid="{00000000-0005-0000-0000-0000A50A0000}"/>
    <cellStyle name="40% - Accent5 30" xfId="2901" xr:uid="{00000000-0005-0000-0000-0000A60A0000}"/>
    <cellStyle name="40% - Accent5 30 2" xfId="2902" xr:uid="{00000000-0005-0000-0000-0000A70A0000}"/>
    <cellStyle name="40% - Accent5 30 3" xfId="2903" xr:uid="{00000000-0005-0000-0000-0000A80A0000}"/>
    <cellStyle name="40% - Accent5 31" xfId="2904" xr:uid="{00000000-0005-0000-0000-0000A90A0000}"/>
    <cellStyle name="40% - Accent5 31 2" xfId="2905" xr:uid="{00000000-0005-0000-0000-0000AA0A0000}"/>
    <cellStyle name="40% - Accent5 31 3" xfId="2906" xr:uid="{00000000-0005-0000-0000-0000AB0A0000}"/>
    <cellStyle name="40% - Accent5 32" xfId="2907" xr:uid="{00000000-0005-0000-0000-0000AC0A0000}"/>
    <cellStyle name="40% - Accent5 32 2" xfId="2908" xr:uid="{00000000-0005-0000-0000-0000AD0A0000}"/>
    <cellStyle name="40% - Accent5 32 3" xfId="2909" xr:uid="{00000000-0005-0000-0000-0000AE0A0000}"/>
    <cellStyle name="40% - Accent5 33" xfId="2910" xr:uid="{00000000-0005-0000-0000-0000AF0A0000}"/>
    <cellStyle name="40% - Accent5 33 2" xfId="2911" xr:uid="{00000000-0005-0000-0000-0000B00A0000}"/>
    <cellStyle name="40% - Accent5 33 3" xfId="2912" xr:uid="{00000000-0005-0000-0000-0000B10A0000}"/>
    <cellStyle name="40% - Accent5 34" xfId="2913" xr:uid="{00000000-0005-0000-0000-0000B20A0000}"/>
    <cellStyle name="40% - Accent5 34 2" xfId="2914" xr:uid="{00000000-0005-0000-0000-0000B30A0000}"/>
    <cellStyle name="40% - Accent5 34 3" xfId="2915" xr:uid="{00000000-0005-0000-0000-0000B40A0000}"/>
    <cellStyle name="40% - Accent5 35" xfId="2916" xr:uid="{00000000-0005-0000-0000-0000B50A0000}"/>
    <cellStyle name="40% - Accent5 35 2" xfId="2917" xr:uid="{00000000-0005-0000-0000-0000B60A0000}"/>
    <cellStyle name="40% - Accent5 36" xfId="2918" xr:uid="{00000000-0005-0000-0000-0000B70A0000}"/>
    <cellStyle name="40% - Accent5 36 2" xfId="2919" xr:uid="{00000000-0005-0000-0000-0000B80A0000}"/>
    <cellStyle name="40% - Accent5 37" xfId="2920" xr:uid="{00000000-0005-0000-0000-0000B90A0000}"/>
    <cellStyle name="40% - Accent5 37 2" xfId="2921" xr:uid="{00000000-0005-0000-0000-0000BA0A0000}"/>
    <cellStyle name="40% - Accent5 38" xfId="2922" xr:uid="{00000000-0005-0000-0000-0000BB0A0000}"/>
    <cellStyle name="40% - Accent5 38 2" xfId="2923" xr:uid="{00000000-0005-0000-0000-0000BC0A0000}"/>
    <cellStyle name="40% - Accent5 39" xfId="2924" xr:uid="{00000000-0005-0000-0000-0000BD0A0000}"/>
    <cellStyle name="40% - Accent5 39 2" xfId="2925" xr:uid="{00000000-0005-0000-0000-0000BE0A0000}"/>
    <cellStyle name="40% - Accent5 4" xfId="2926" xr:uid="{00000000-0005-0000-0000-0000BF0A0000}"/>
    <cellStyle name="40% - Accent5 4 2" xfId="2927" xr:uid="{00000000-0005-0000-0000-0000C00A0000}"/>
    <cellStyle name="40% - Accent5 4_CO GAS" xfId="2928" xr:uid="{00000000-0005-0000-0000-0000C10A0000}"/>
    <cellStyle name="40% - Accent5 40" xfId="2929" xr:uid="{00000000-0005-0000-0000-0000C20A0000}"/>
    <cellStyle name="40% - Accent5 40 2" xfId="2930" xr:uid="{00000000-0005-0000-0000-0000C30A0000}"/>
    <cellStyle name="40% - Accent5 41" xfId="2931" xr:uid="{00000000-0005-0000-0000-0000C40A0000}"/>
    <cellStyle name="40% - Accent5 41 2" xfId="2932" xr:uid="{00000000-0005-0000-0000-0000C50A0000}"/>
    <cellStyle name="40% - Accent5 42" xfId="2933" xr:uid="{00000000-0005-0000-0000-0000C60A0000}"/>
    <cellStyle name="40% - Accent5 43" xfId="2934" xr:uid="{00000000-0005-0000-0000-0000C70A0000}"/>
    <cellStyle name="40% - Accent5 5" xfId="2935" xr:uid="{00000000-0005-0000-0000-0000C80A0000}"/>
    <cellStyle name="40% - Accent5 5 2" xfId="2936" xr:uid="{00000000-0005-0000-0000-0000C90A0000}"/>
    <cellStyle name="40% - Accent5 5 3" xfId="2937" xr:uid="{00000000-0005-0000-0000-0000CA0A0000}"/>
    <cellStyle name="40% - Accent5 5_CO GAS" xfId="2938" xr:uid="{00000000-0005-0000-0000-0000CB0A0000}"/>
    <cellStyle name="40% - Accent5 6" xfId="2939" xr:uid="{00000000-0005-0000-0000-0000CC0A0000}"/>
    <cellStyle name="40% - Accent5 6 2" xfId="2940" xr:uid="{00000000-0005-0000-0000-0000CD0A0000}"/>
    <cellStyle name="40% - Accent5 6 3" xfId="2941" xr:uid="{00000000-0005-0000-0000-0000CE0A0000}"/>
    <cellStyle name="40% - Accent5 7" xfId="2942" xr:uid="{00000000-0005-0000-0000-0000CF0A0000}"/>
    <cellStyle name="40% - Accent5 7 2" xfId="2943" xr:uid="{00000000-0005-0000-0000-0000D00A0000}"/>
    <cellStyle name="40% - Accent5 7 3" xfId="2944" xr:uid="{00000000-0005-0000-0000-0000D10A0000}"/>
    <cellStyle name="40% - Accent5 8" xfId="2945" xr:uid="{00000000-0005-0000-0000-0000D20A0000}"/>
    <cellStyle name="40% - Accent5 8 2" xfId="2946" xr:uid="{00000000-0005-0000-0000-0000D30A0000}"/>
    <cellStyle name="40% - Accent5 8 3" xfId="2947" xr:uid="{00000000-0005-0000-0000-0000D40A0000}"/>
    <cellStyle name="40% - Accent5 9" xfId="2948" xr:uid="{00000000-0005-0000-0000-0000D50A0000}"/>
    <cellStyle name="40% - Accent5 9 2" xfId="2949" xr:uid="{00000000-0005-0000-0000-0000D60A0000}"/>
    <cellStyle name="40% - Accent5 9 3" xfId="2950" xr:uid="{00000000-0005-0000-0000-0000D70A0000}"/>
    <cellStyle name="40% - Accent6 10" xfId="2951" xr:uid="{00000000-0005-0000-0000-0000D80A0000}"/>
    <cellStyle name="40% - Accent6 10 2" xfId="2952" xr:uid="{00000000-0005-0000-0000-0000D90A0000}"/>
    <cellStyle name="40% - Accent6 10 3" xfId="2953" xr:uid="{00000000-0005-0000-0000-0000DA0A0000}"/>
    <cellStyle name="40% - Accent6 11" xfId="2954" xr:uid="{00000000-0005-0000-0000-0000DB0A0000}"/>
    <cellStyle name="40% - Accent6 11 2" xfId="2955" xr:uid="{00000000-0005-0000-0000-0000DC0A0000}"/>
    <cellStyle name="40% - Accent6 11 3" xfId="2956" xr:uid="{00000000-0005-0000-0000-0000DD0A0000}"/>
    <cellStyle name="40% - Accent6 12" xfId="2957" xr:uid="{00000000-0005-0000-0000-0000DE0A0000}"/>
    <cellStyle name="40% - Accent6 12 2" xfId="2958" xr:uid="{00000000-0005-0000-0000-0000DF0A0000}"/>
    <cellStyle name="40% - Accent6 12 3" xfId="2959" xr:uid="{00000000-0005-0000-0000-0000E00A0000}"/>
    <cellStyle name="40% - Accent6 13" xfId="2960" xr:uid="{00000000-0005-0000-0000-0000E10A0000}"/>
    <cellStyle name="40% - Accent6 13 2" xfId="2961" xr:uid="{00000000-0005-0000-0000-0000E20A0000}"/>
    <cellStyle name="40% - Accent6 13 3" xfId="2962" xr:uid="{00000000-0005-0000-0000-0000E30A0000}"/>
    <cellStyle name="40% - Accent6 14" xfId="2963" xr:uid="{00000000-0005-0000-0000-0000E40A0000}"/>
    <cellStyle name="40% - Accent6 14 2" xfId="2964" xr:uid="{00000000-0005-0000-0000-0000E50A0000}"/>
    <cellStyle name="40% - Accent6 14 3" xfId="2965" xr:uid="{00000000-0005-0000-0000-0000E60A0000}"/>
    <cellStyle name="40% - Accent6 15" xfId="2966" xr:uid="{00000000-0005-0000-0000-0000E70A0000}"/>
    <cellStyle name="40% - Accent6 15 2" xfId="2967" xr:uid="{00000000-0005-0000-0000-0000E80A0000}"/>
    <cellStyle name="40% - Accent6 15 3" xfId="2968" xr:uid="{00000000-0005-0000-0000-0000E90A0000}"/>
    <cellStyle name="40% - Accent6 16" xfId="2969" xr:uid="{00000000-0005-0000-0000-0000EA0A0000}"/>
    <cellStyle name="40% - Accent6 16 2" xfId="2970" xr:uid="{00000000-0005-0000-0000-0000EB0A0000}"/>
    <cellStyle name="40% - Accent6 16 3" xfId="2971" xr:uid="{00000000-0005-0000-0000-0000EC0A0000}"/>
    <cellStyle name="40% - Accent6 17" xfId="2972" xr:uid="{00000000-0005-0000-0000-0000ED0A0000}"/>
    <cellStyle name="40% - Accent6 17 2" xfId="2973" xr:uid="{00000000-0005-0000-0000-0000EE0A0000}"/>
    <cellStyle name="40% - Accent6 17 3" xfId="2974" xr:uid="{00000000-0005-0000-0000-0000EF0A0000}"/>
    <cellStyle name="40% - Accent6 18" xfId="2975" xr:uid="{00000000-0005-0000-0000-0000F00A0000}"/>
    <cellStyle name="40% - Accent6 18 2" xfId="2976" xr:uid="{00000000-0005-0000-0000-0000F10A0000}"/>
    <cellStyle name="40% - Accent6 18 3" xfId="2977" xr:uid="{00000000-0005-0000-0000-0000F20A0000}"/>
    <cellStyle name="40% - Accent6 19" xfId="2978" xr:uid="{00000000-0005-0000-0000-0000F30A0000}"/>
    <cellStyle name="40% - Accent6 19 2" xfId="2979" xr:uid="{00000000-0005-0000-0000-0000F40A0000}"/>
    <cellStyle name="40% - Accent6 19 3" xfId="2980" xr:uid="{00000000-0005-0000-0000-0000F50A0000}"/>
    <cellStyle name="40% - Accent6 2" xfId="26" xr:uid="{00000000-0005-0000-0000-0000F60A0000}"/>
    <cellStyle name="40% - Accent6 2 10" xfId="2981" xr:uid="{00000000-0005-0000-0000-0000F70A0000}"/>
    <cellStyle name="40% - Accent6 2 11" xfId="2982" xr:uid="{00000000-0005-0000-0000-0000F80A0000}"/>
    <cellStyle name="40% - Accent6 2 12" xfId="2983" xr:uid="{00000000-0005-0000-0000-0000F90A0000}"/>
    <cellStyle name="40% - Accent6 2 13" xfId="2984" xr:uid="{00000000-0005-0000-0000-0000FA0A0000}"/>
    <cellStyle name="40% - Accent6 2 14" xfId="2985" xr:uid="{00000000-0005-0000-0000-0000FB0A0000}"/>
    <cellStyle name="40% - Accent6 2 15" xfId="2986" xr:uid="{00000000-0005-0000-0000-0000FC0A0000}"/>
    <cellStyle name="40% - Accent6 2 16" xfId="2987" xr:uid="{00000000-0005-0000-0000-0000FD0A0000}"/>
    <cellStyle name="40% - Accent6 2 2" xfId="2988" xr:uid="{00000000-0005-0000-0000-0000FE0A0000}"/>
    <cellStyle name="40% - Accent6 2 2 10" xfId="2989" xr:uid="{00000000-0005-0000-0000-0000FF0A0000}"/>
    <cellStyle name="40% - Accent6 2 2 2" xfId="2990" xr:uid="{00000000-0005-0000-0000-0000000B0000}"/>
    <cellStyle name="40% - Accent6 2 2 2 10" xfId="2991" xr:uid="{00000000-0005-0000-0000-0000010B0000}"/>
    <cellStyle name="40% - Accent6 2 2 2 2" xfId="2992" xr:uid="{00000000-0005-0000-0000-0000020B0000}"/>
    <cellStyle name="40% - Accent6 2 2 2 3" xfId="2993" xr:uid="{00000000-0005-0000-0000-0000030B0000}"/>
    <cellStyle name="40% - Accent6 2 2 2 4" xfId="2994" xr:uid="{00000000-0005-0000-0000-0000040B0000}"/>
    <cellStyle name="40% - Accent6 2 2 2 5" xfId="2995" xr:uid="{00000000-0005-0000-0000-0000050B0000}"/>
    <cellStyle name="40% - Accent6 2 2 2 6" xfId="2996" xr:uid="{00000000-0005-0000-0000-0000060B0000}"/>
    <cellStyle name="40% - Accent6 2 2 2 7" xfId="2997" xr:uid="{00000000-0005-0000-0000-0000070B0000}"/>
    <cellStyle name="40% - Accent6 2 2 2 8" xfId="2998" xr:uid="{00000000-0005-0000-0000-0000080B0000}"/>
    <cellStyle name="40% - Accent6 2 2 2 9" xfId="2999" xr:uid="{00000000-0005-0000-0000-0000090B0000}"/>
    <cellStyle name="40% - Accent6 2 2 3" xfId="3000" xr:uid="{00000000-0005-0000-0000-00000A0B0000}"/>
    <cellStyle name="40% - Accent6 2 2 4" xfId="3001" xr:uid="{00000000-0005-0000-0000-00000B0B0000}"/>
    <cellStyle name="40% - Accent6 2 2 5" xfId="3002" xr:uid="{00000000-0005-0000-0000-00000C0B0000}"/>
    <cellStyle name="40% - Accent6 2 2 6" xfId="3003" xr:uid="{00000000-0005-0000-0000-00000D0B0000}"/>
    <cellStyle name="40% - Accent6 2 2 7" xfId="3004" xr:uid="{00000000-0005-0000-0000-00000E0B0000}"/>
    <cellStyle name="40% - Accent6 2 2 8" xfId="3005" xr:uid="{00000000-0005-0000-0000-00000F0B0000}"/>
    <cellStyle name="40% - Accent6 2 2 9" xfId="3006" xr:uid="{00000000-0005-0000-0000-0000100B0000}"/>
    <cellStyle name="40% - Accent6 2 3" xfId="3007" xr:uid="{00000000-0005-0000-0000-0000110B0000}"/>
    <cellStyle name="40% - Accent6 2 4" xfId="3008" xr:uid="{00000000-0005-0000-0000-0000120B0000}"/>
    <cellStyle name="40% - Accent6 2 5" xfId="3009" xr:uid="{00000000-0005-0000-0000-0000130B0000}"/>
    <cellStyle name="40% - Accent6 2 6" xfId="3010" xr:uid="{00000000-0005-0000-0000-0000140B0000}"/>
    <cellStyle name="40% - Accent6 2 7" xfId="3011" xr:uid="{00000000-0005-0000-0000-0000150B0000}"/>
    <cellStyle name="40% - Accent6 2 8" xfId="3012" xr:uid="{00000000-0005-0000-0000-0000160B0000}"/>
    <cellStyle name="40% - Accent6 2 9" xfId="3013" xr:uid="{00000000-0005-0000-0000-0000170B0000}"/>
    <cellStyle name="40% - Accent6 2_CO GAS" xfId="3014" xr:uid="{00000000-0005-0000-0000-0000180B0000}"/>
    <cellStyle name="40% - Accent6 20" xfId="3015" xr:uid="{00000000-0005-0000-0000-0000190B0000}"/>
    <cellStyle name="40% - Accent6 20 2" xfId="3016" xr:uid="{00000000-0005-0000-0000-00001A0B0000}"/>
    <cellStyle name="40% - Accent6 20 3" xfId="3017" xr:uid="{00000000-0005-0000-0000-00001B0B0000}"/>
    <cellStyle name="40% - Accent6 21" xfId="3018" xr:uid="{00000000-0005-0000-0000-00001C0B0000}"/>
    <cellStyle name="40% - Accent6 21 2" xfId="3019" xr:uid="{00000000-0005-0000-0000-00001D0B0000}"/>
    <cellStyle name="40% - Accent6 21 3" xfId="3020" xr:uid="{00000000-0005-0000-0000-00001E0B0000}"/>
    <cellStyle name="40% - Accent6 22" xfId="3021" xr:uid="{00000000-0005-0000-0000-00001F0B0000}"/>
    <cellStyle name="40% - Accent6 22 2" xfId="3022" xr:uid="{00000000-0005-0000-0000-0000200B0000}"/>
    <cellStyle name="40% - Accent6 22 3" xfId="3023" xr:uid="{00000000-0005-0000-0000-0000210B0000}"/>
    <cellStyle name="40% - Accent6 23" xfId="3024" xr:uid="{00000000-0005-0000-0000-0000220B0000}"/>
    <cellStyle name="40% - Accent6 23 2" xfId="3025" xr:uid="{00000000-0005-0000-0000-0000230B0000}"/>
    <cellStyle name="40% - Accent6 23 3" xfId="3026" xr:uid="{00000000-0005-0000-0000-0000240B0000}"/>
    <cellStyle name="40% - Accent6 24" xfId="3027" xr:uid="{00000000-0005-0000-0000-0000250B0000}"/>
    <cellStyle name="40% - Accent6 24 2" xfId="3028" xr:uid="{00000000-0005-0000-0000-0000260B0000}"/>
    <cellStyle name="40% - Accent6 24 3" xfId="3029" xr:uid="{00000000-0005-0000-0000-0000270B0000}"/>
    <cellStyle name="40% - Accent6 25" xfId="3030" xr:uid="{00000000-0005-0000-0000-0000280B0000}"/>
    <cellStyle name="40% - Accent6 25 2" xfId="3031" xr:uid="{00000000-0005-0000-0000-0000290B0000}"/>
    <cellStyle name="40% - Accent6 25 3" xfId="3032" xr:uid="{00000000-0005-0000-0000-00002A0B0000}"/>
    <cellStyle name="40% - Accent6 26" xfId="3033" xr:uid="{00000000-0005-0000-0000-00002B0B0000}"/>
    <cellStyle name="40% - Accent6 26 2" xfId="3034" xr:uid="{00000000-0005-0000-0000-00002C0B0000}"/>
    <cellStyle name="40% - Accent6 26 3" xfId="3035" xr:uid="{00000000-0005-0000-0000-00002D0B0000}"/>
    <cellStyle name="40% - Accent6 27" xfId="3036" xr:uid="{00000000-0005-0000-0000-00002E0B0000}"/>
    <cellStyle name="40% - Accent6 27 2" xfId="3037" xr:uid="{00000000-0005-0000-0000-00002F0B0000}"/>
    <cellStyle name="40% - Accent6 27 3" xfId="3038" xr:uid="{00000000-0005-0000-0000-0000300B0000}"/>
    <cellStyle name="40% - Accent6 28" xfId="3039" xr:uid="{00000000-0005-0000-0000-0000310B0000}"/>
    <cellStyle name="40% - Accent6 28 2" xfId="3040" xr:uid="{00000000-0005-0000-0000-0000320B0000}"/>
    <cellStyle name="40% - Accent6 28 3" xfId="3041" xr:uid="{00000000-0005-0000-0000-0000330B0000}"/>
    <cellStyle name="40% - Accent6 29" xfId="3042" xr:uid="{00000000-0005-0000-0000-0000340B0000}"/>
    <cellStyle name="40% - Accent6 29 2" xfId="3043" xr:uid="{00000000-0005-0000-0000-0000350B0000}"/>
    <cellStyle name="40% - Accent6 29 3" xfId="3044" xr:uid="{00000000-0005-0000-0000-0000360B0000}"/>
    <cellStyle name="40% - Accent6 3" xfId="3045" xr:uid="{00000000-0005-0000-0000-0000370B0000}"/>
    <cellStyle name="40% - Accent6 3 2" xfId="3046" xr:uid="{00000000-0005-0000-0000-0000380B0000}"/>
    <cellStyle name="40% - Accent6 3_CO GAS" xfId="3047" xr:uid="{00000000-0005-0000-0000-0000390B0000}"/>
    <cellStyle name="40% - Accent6 30" xfId="3048" xr:uid="{00000000-0005-0000-0000-00003A0B0000}"/>
    <cellStyle name="40% - Accent6 30 2" xfId="3049" xr:uid="{00000000-0005-0000-0000-00003B0B0000}"/>
    <cellStyle name="40% - Accent6 30 3" xfId="3050" xr:uid="{00000000-0005-0000-0000-00003C0B0000}"/>
    <cellStyle name="40% - Accent6 31" xfId="3051" xr:uid="{00000000-0005-0000-0000-00003D0B0000}"/>
    <cellStyle name="40% - Accent6 31 2" xfId="3052" xr:uid="{00000000-0005-0000-0000-00003E0B0000}"/>
    <cellStyle name="40% - Accent6 31 3" xfId="3053" xr:uid="{00000000-0005-0000-0000-00003F0B0000}"/>
    <cellStyle name="40% - Accent6 32" xfId="3054" xr:uid="{00000000-0005-0000-0000-0000400B0000}"/>
    <cellStyle name="40% - Accent6 32 2" xfId="3055" xr:uid="{00000000-0005-0000-0000-0000410B0000}"/>
    <cellStyle name="40% - Accent6 32 3" xfId="3056" xr:uid="{00000000-0005-0000-0000-0000420B0000}"/>
    <cellStyle name="40% - Accent6 33" xfId="3057" xr:uid="{00000000-0005-0000-0000-0000430B0000}"/>
    <cellStyle name="40% - Accent6 33 2" xfId="3058" xr:uid="{00000000-0005-0000-0000-0000440B0000}"/>
    <cellStyle name="40% - Accent6 33 3" xfId="3059" xr:uid="{00000000-0005-0000-0000-0000450B0000}"/>
    <cellStyle name="40% - Accent6 34" xfId="3060" xr:uid="{00000000-0005-0000-0000-0000460B0000}"/>
    <cellStyle name="40% - Accent6 34 2" xfId="3061" xr:uid="{00000000-0005-0000-0000-0000470B0000}"/>
    <cellStyle name="40% - Accent6 34 3" xfId="3062" xr:uid="{00000000-0005-0000-0000-0000480B0000}"/>
    <cellStyle name="40% - Accent6 35" xfId="3063" xr:uid="{00000000-0005-0000-0000-0000490B0000}"/>
    <cellStyle name="40% - Accent6 35 2" xfId="3064" xr:uid="{00000000-0005-0000-0000-00004A0B0000}"/>
    <cellStyle name="40% - Accent6 36" xfId="3065" xr:uid="{00000000-0005-0000-0000-00004B0B0000}"/>
    <cellStyle name="40% - Accent6 36 2" xfId="3066" xr:uid="{00000000-0005-0000-0000-00004C0B0000}"/>
    <cellStyle name="40% - Accent6 37" xfId="3067" xr:uid="{00000000-0005-0000-0000-00004D0B0000}"/>
    <cellStyle name="40% - Accent6 37 2" xfId="3068" xr:uid="{00000000-0005-0000-0000-00004E0B0000}"/>
    <cellStyle name="40% - Accent6 38" xfId="3069" xr:uid="{00000000-0005-0000-0000-00004F0B0000}"/>
    <cellStyle name="40% - Accent6 38 2" xfId="3070" xr:uid="{00000000-0005-0000-0000-0000500B0000}"/>
    <cellStyle name="40% - Accent6 39" xfId="3071" xr:uid="{00000000-0005-0000-0000-0000510B0000}"/>
    <cellStyle name="40% - Accent6 39 2" xfId="3072" xr:uid="{00000000-0005-0000-0000-0000520B0000}"/>
    <cellStyle name="40% - Accent6 4" xfId="3073" xr:uid="{00000000-0005-0000-0000-0000530B0000}"/>
    <cellStyle name="40% - Accent6 4 2" xfId="3074" xr:uid="{00000000-0005-0000-0000-0000540B0000}"/>
    <cellStyle name="40% - Accent6 4_CO GAS" xfId="3075" xr:uid="{00000000-0005-0000-0000-0000550B0000}"/>
    <cellStyle name="40% - Accent6 40" xfId="3076" xr:uid="{00000000-0005-0000-0000-0000560B0000}"/>
    <cellStyle name="40% - Accent6 40 2" xfId="3077" xr:uid="{00000000-0005-0000-0000-0000570B0000}"/>
    <cellStyle name="40% - Accent6 41" xfId="3078" xr:uid="{00000000-0005-0000-0000-0000580B0000}"/>
    <cellStyle name="40% - Accent6 41 2" xfId="3079" xr:uid="{00000000-0005-0000-0000-0000590B0000}"/>
    <cellStyle name="40% - Accent6 42" xfId="3080" xr:uid="{00000000-0005-0000-0000-00005A0B0000}"/>
    <cellStyle name="40% - Accent6 43" xfId="3081" xr:uid="{00000000-0005-0000-0000-00005B0B0000}"/>
    <cellStyle name="40% - Accent6 5" xfId="3082" xr:uid="{00000000-0005-0000-0000-00005C0B0000}"/>
    <cellStyle name="40% - Accent6 5 2" xfId="3083" xr:uid="{00000000-0005-0000-0000-00005D0B0000}"/>
    <cellStyle name="40% - Accent6 5 3" xfId="3084" xr:uid="{00000000-0005-0000-0000-00005E0B0000}"/>
    <cellStyle name="40% - Accent6 5_CO GAS" xfId="3085" xr:uid="{00000000-0005-0000-0000-00005F0B0000}"/>
    <cellStyle name="40% - Accent6 6" xfId="3086" xr:uid="{00000000-0005-0000-0000-0000600B0000}"/>
    <cellStyle name="40% - Accent6 6 2" xfId="3087" xr:uid="{00000000-0005-0000-0000-0000610B0000}"/>
    <cellStyle name="40% - Accent6 6 3" xfId="3088" xr:uid="{00000000-0005-0000-0000-0000620B0000}"/>
    <cellStyle name="40% - Accent6 7" xfId="3089" xr:uid="{00000000-0005-0000-0000-0000630B0000}"/>
    <cellStyle name="40% - Accent6 7 2" xfId="3090" xr:uid="{00000000-0005-0000-0000-0000640B0000}"/>
    <cellStyle name="40% - Accent6 7 3" xfId="3091" xr:uid="{00000000-0005-0000-0000-0000650B0000}"/>
    <cellStyle name="40% - Accent6 8" xfId="3092" xr:uid="{00000000-0005-0000-0000-0000660B0000}"/>
    <cellStyle name="40% - Accent6 8 2" xfId="3093" xr:uid="{00000000-0005-0000-0000-0000670B0000}"/>
    <cellStyle name="40% - Accent6 8 3" xfId="3094" xr:uid="{00000000-0005-0000-0000-0000680B0000}"/>
    <cellStyle name="40% - Accent6 9" xfId="3095" xr:uid="{00000000-0005-0000-0000-0000690B0000}"/>
    <cellStyle name="40% - Accent6 9 2" xfId="3096" xr:uid="{00000000-0005-0000-0000-00006A0B0000}"/>
    <cellStyle name="40% - Accent6 9 3" xfId="3097" xr:uid="{00000000-0005-0000-0000-00006B0B0000}"/>
    <cellStyle name="4-Dark Blue-Formula Oth Wks" xfId="3098" xr:uid="{00000000-0005-0000-0000-00006C0B0000}"/>
    <cellStyle name="60% - Accent1 10" xfId="3099" xr:uid="{00000000-0005-0000-0000-00006D0B0000}"/>
    <cellStyle name="60% - Accent1 10 2" xfId="3100" xr:uid="{00000000-0005-0000-0000-00006E0B0000}"/>
    <cellStyle name="60% - Accent1 11" xfId="3101" xr:uid="{00000000-0005-0000-0000-00006F0B0000}"/>
    <cellStyle name="60% - Accent1 11 2" xfId="3102" xr:uid="{00000000-0005-0000-0000-0000700B0000}"/>
    <cellStyle name="60% - Accent1 12" xfId="3103" xr:uid="{00000000-0005-0000-0000-0000710B0000}"/>
    <cellStyle name="60% - Accent1 12 2" xfId="3104" xr:uid="{00000000-0005-0000-0000-0000720B0000}"/>
    <cellStyle name="60% - Accent1 13" xfId="3105" xr:uid="{00000000-0005-0000-0000-0000730B0000}"/>
    <cellStyle name="60% - Accent1 14" xfId="3106" xr:uid="{00000000-0005-0000-0000-0000740B0000}"/>
    <cellStyle name="60% - Accent1 15" xfId="3107" xr:uid="{00000000-0005-0000-0000-0000750B0000}"/>
    <cellStyle name="60% - Accent1 2" xfId="27" xr:uid="{00000000-0005-0000-0000-0000760B0000}"/>
    <cellStyle name="60% - Accent1 2 10" xfId="3109" xr:uid="{00000000-0005-0000-0000-0000770B0000}"/>
    <cellStyle name="60% - Accent1 2 11" xfId="3110" xr:uid="{00000000-0005-0000-0000-0000780B0000}"/>
    <cellStyle name="60% - Accent1 2 12" xfId="3111" xr:uid="{00000000-0005-0000-0000-0000790B0000}"/>
    <cellStyle name="60% - Accent1 2 13" xfId="3108" xr:uid="{00000000-0005-0000-0000-00007A0B0000}"/>
    <cellStyle name="60% - Accent1 2 2" xfId="3112" xr:uid="{00000000-0005-0000-0000-00007B0B0000}"/>
    <cellStyle name="60% - Accent1 2 2 10" xfId="3113" xr:uid="{00000000-0005-0000-0000-00007C0B0000}"/>
    <cellStyle name="60% - Accent1 2 2 2" xfId="3114" xr:uid="{00000000-0005-0000-0000-00007D0B0000}"/>
    <cellStyle name="60% - Accent1 2 2 2 10" xfId="3115" xr:uid="{00000000-0005-0000-0000-00007E0B0000}"/>
    <cellStyle name="60% - Accent1 2 2 2 2" xfId="3116" xr:uid="{00000000-0005-0000-0000-00007F0B0000}"/>
    <cellStyle name="60% - Accent1 2 2 2 3" xfId="3117" xr:uid="{00000000-0005-0000-0000-0000800B0000}"/>
    <cellStyle name="60% - Accent1 2 2 2 4" xfId="3118" xr:uid="{00000000-0005-0000-0000-0000810B0000}"/>
    <cellStyle name="60% - Accent1 2 2 2 5" xfId="3119" xr:uid="{00000000-0005-0000-0000-0000820B0000}"/>
    <cellStyle name="60% - Accent1 2 2 2 6" xfId="3120" xr:uid="{00000000-0005-0000-0000-0000830B0000}"/>
    <cellStyle name="60% - Accent1 2 2 2 7" xfId="3121" xr:uid="{00000000-0005-0000-0000-0000840B0000}"/>
    <cellStyle name="60% - Accent1 2 2 2 8" xfId="3122" xr:uid="{00000000-0005-0000-0000-0000850B0000}"/>
    <cellStyle name="60% - Accent1 2 2 2 9" xfId="3123" xr:uid="{00000000-0005-0000-0000-0000860B0000}"/>
    <cellStyle name="60% - Accent1 2 2 3" xfId="3124" xr:uid="{00000000-0005-0000-0000-0000870B0000}"/>
    <cellStyle name="60% - Accent1 2 2 4" xfId="3125" xr:uid="{00000000-0005-0000-0000-0000880B0000}"/>
    <cellStyle name="60% - Accent1 2 2 5" xfId="3126" xr:uid="{00000000-0005-0000-0000-0000890B0000}"/>
    <cellStyle name="60% - Accent1 2 2 6" xfId="3127" xr:uid="{00000000-0005-0000-0000-00008A0B0000}"/>
    <cellStyle name="60% - Accent1 2 2 7" xfId="3128" xr:uid="{00000000-0005-0000-0000-00008B0B0000}"/>
    <cellStyle name="60% - Accent1 2 2 8" xfId="3129" xr:uid="{00000000-0005-0000-0000-00008C0B0000}"/>
    <cellStyle name="60% - Accent1 2 2 9" xfId="3130" xr:uid="{00000000-0005-0000-0000-00008D0B0000}"/>
    <cellStyle name="60% - Accent1 2 3" xfId="3131" xr:uid="{00000000-0005-0000-0000-00008E0B0000}"/>
    <cellStyle name="60% - Accent1 2 4" xfId="3132" xr:uid="{00000000-0005-0000-0000-00008F0B0000}"/>
    <cellStyle name="60% - Accent1 2 5" xfId="3133" xr:uid="{00000000-0005-0000-0000-0000900B0000}"/>
    <cellStyle name="60% - Accent1 2 6" xfId="3134" xr:uid="{00000000-0005-0000-0000-0000910B0000}"/>
    <cellStyle name="60% - Accent1 2 7" xfId="3135" xr:uid="{00000000-0005-0000-0000-0000920B0000}"/>
    <cellStyle name="60% - Accent1 2 8" xfId="3136" xr:uid="{00000000-0005-0000-0000-0000930B0000}"/>
    <cellStyle name="60% - Accent1 2 9" xfId="3137" xr:uid="{00000000-0005-0000-0000-0000940B0000}"/>
    <cellStyle name="60% - Accent1 2_CO GAS" xfId="3138" xr:uid="{00000000-0005-0000-0000-0000950B0000}"/>
    <cellStyle name="60% - Accent1 3" xfId="3139" xr:uid="{00000000-0005-0000-0000-0000960B0000}"/>
    <cellStyle name="60% - Accent1 3 2" xfId="3140" xr:uid="{00000000-0005-0000-0000-0000970B0000}"/>
    <cellStyle name="60% - Accent1 3_CO GAS" xfId="3141" xr:uid="{00000000-0005-0000-0000-0000980B0000}"/>
    <cellStyle name="60% - Accent1 4" xfId="3142" xr:uid="{00000000-0005-0000-0000-0000990B0000}"/>
    <cellStyle name="60% - Accent1 4 2" xfId="3143" xr:uid="{00000000-0005-0000-0000-00009A0B0000}"/>
    <cellStyle name="60% - Accent1 4_CO GAS" xfId="3144" xr:uid="{00000000-0005-0000-0000-00009B0B0000}"/>
    <cellStyle name="60% - Accent1 5" xfId="3145" xr:uid="{00000000-0005-0000-0000-00009C0B0000}"/>
    <cellStyle name="60% - Accent1 5 2" xfId="3146" xr:uid="{00000000-0005-0000-0000-00009D0B0000}"/>
    <cellStyle name="60% - Accent1 5 3" xfId="3147" xr:uid="{00000000-0005-0000-0000-00009E0B0000}"/>
    <cellStyle name="60% - Accent1 5_2011-2016 Forecast WITHOUT CO Wind Phases 2 and 3 &amp; WO BHP Wind -- 6-10-11" xfId="3148" xr:uid="{00000000-0005-0000-0000-00009F0B0000}"/>
    <cellStyle name="60% - Accent1 6" xfId="3149" xr:uid="{00000000-0005-0000-0000-0000A00B0000}"/>
    <cellStyle name="60% - Accent1 6 2" xfId="3150" xr:uid="{00000000-0005-0000-0000-0000A10B0000}"/>
    <cellStyle name="60% - Accent1 6 3" xfId="3151" xr:uid="{00000000-0005-0000-0000-0000A20B0000}"/>
    <cellStyle name="60% - Accent1 6_2011-2016 Forecast WITHOUT CO Wind Phases 2 and 3 &amp; WO BHP Wind -- 6-10-11" xfId="3152" xr:uid="{00000000-0005-0000-0000-0000A30B0000}"/>
    <cellStyle name="60% - Accent1 7" xfId="3153" xr:uid="{00000000-0005-0000-0000-0000A40B0000}"/>
    <cellStyle name="60% - Accent1 7 2" xfId="3154" xr:uid="{00000000-0005-0000-0000-0000A50B0000}"/>
    <cellStyle name="60% - Accent1 7 3" xfId="3155" xr:uid="{00000000-0005-0000-0000-0000A60B0000}"/>
    <cellStyle name="60% - Accent1 8" xfId="3156" xr:uid="{00000000-0005-0000-0000-0000A70B0000}"/>
    <cellStyle name="60% - Accent1 8 2" xfId="3157" xr:uid="{00000000-0005-0000-0000-0000A80B0000}"/>
    <cellStyle name="60% - Accent1 8 3" xfId="3158" xr:uid="{00000000-0005-0000-0000-0000A90B0000}"/>
    <cellStyle name="60% - Accent1 9" xfId="3159" xr:uid="{00000000-0005-0000-0000-0000AA0B0000}"/>
    <cellStyle name="60% - Accent1 9 2" xfId="3160" xr:uid="{00000000-0005-0000-0000-0000AB0B0000}"/>
    <cellStyle name="60% - Accent1 9 3" xfId="3161" xr:uid="{00000000-0005-0000-0000-0000AC0B0000}"/>
    <cellStyle name="60% - Accent2 10" xfId="3162" xr:uid="{00000000-0005-0000-0000-0000AD0B0000}"/>
    <cellStyle name="60% - Accent2 10 2" xfId="3163" xr:uid="{00000000-0005-0000-0000-0000AE0B0000}"/>
    <cellStyle name="60% - Accent2 11" xfId="3164" xr:uid="{00000000-0005-0000-0000-0000AF0B0000}"/>
    <cellStyle name="60% - Accent2 11 2" xfId="3165" xr:uid="{00000000-0005-0000-0000-0000B00B0000}"/>
    <cellStyle name="60% - Accent2 12" xfId="3166" xr:uid="{00000000-0005-0000-0000-0000B10B0000}"/>
    <cellStyle name="60% - Accent2 12 2" xfId="3167" xr:uid="{00000000-0005-0000-0000-0000B20B0000}"/>
    <cellStyle name="60% - Accent2 13" xfId="3168" xr:uid="{00000000-0005-0000-0000-0000B30B0000}"/>
    <cellStyle name="60% - Accent2 14" xfId="3169" xr:uid="{00000000-0005-0000-0000-0000B40B0000}"/>
    <cellStyle name="60% - Accent2 15" xfId="3170" xr:uid="{00000000-0005-0000-0000-0000B50B0000}"/>
    <cellStyle name="60% - Accent2 2" xfId="28" xr:uid="{00000000-0005-0000-0000-0000B60B0000}"/>
    <cellStyle name="60% - Accent2 2 10" xfId="3172" xr:uid="{00000000-0005-0000-0000-0000B70B0000}"/>
    <cellStyle name="60% - Accent2 2 11" xfId="3173" xr:uid="{00000000-0005-0000-0000-0000B80B0000}"/>
    <cellStyle name="60% - Accent2 2 12" xfId="3174" xr:uid="{00000000-0005-0000-0000-0000B90B0000}"/>
    <cellStyle name="60% - Accent2 2 13" xfId="3171" xr:uid="{00000000-0005-0000-0000-0000BA0B0000}"/>
    <cellStyle name="60% - Accent2 2 2" xfId="3175" xr:uid="{00000000-0005-0000-0000-0000BB0B0000}"/>
    <cellStyle name="60% - Accent2 2 2 10" xfId="3176" xr:uid="{00000000-0005-0000-0000-0000BC0B0000}"/>
    <cellStyle name="60% - Accent2 2 2 2" xfId="3177" xr:uid="{00000000-0005-0000-0000-0000BD0B0000}"/>
    <cellStyle name="60% - Accent2 2 2 2 10" xfId="3178" xr:uid="{00000000-0005-0000-0000-0000BE0B0000}"/>
    <cellStyle name="60% - Accent2 2 2 2 2" xfId="3179" xr:uid="{00000000-0005-0000-0000-0000BF0B0000}"/>
    <cellStyle name="60% - Accent2 2 2 2 3" xfId="3180" xr:uid="{00000000-0005-0000-0000-0000C00B0000}"/>
    <cellStyle name="60% - Accent2 2 2 2 4" xfId="3181" xr:uid="{00000000-0005-0000-0000-0000C10B0000}"/>
    <cellStyle name="60% - Accent2 2 2 2 5" xfId="3182" xr:uid="{00000000-0005-0000-0000-0000C20B0000}"/>
    <cellStyle name="60% - Accent2 2 2 2 6" xfId="3183" xr:uid="{00000000-0005-0000-0000-0000C30B0000}"/>
    <cellStyle name="60% - Accent2 2 2 2 7" xfId="3184" xr:uid="{00000000-0005-0000-0000-0000C40B0000}"/>
    <cellStyle name="60% - Accent2 2 2 2 8" xfId="3185" xr:uid="{00000000-0005-0000-0000-0000C50B0000}"/>
    <cellStyle name="60% - Accent2 2 2 2 9" xfId="3186" xr:uid="{00000000-0005-0000-0000-0000C60B0000}"/>
    <cellStyle name="60% - Accent2 2 2 3" xfId="3187" xr:uid="{00000000-0005-0000-0000-0000C70B0000}"/>
    <cellStyle name="60% - Accent2 2 2 4" xfId="3188" xr:uid="{00000000-0005-0000-0000-0000C80B0000}"/>
    <cellStyle name="60% - Accent2 2 2 5" xfId="3189" xr:uid="{00000000-0005-0000-0000-0000C90B0000}"/>
    <cellStyle name="60% - Accent2 2 2 6" xfId="3190" xr:uid="{00000000-0005-0000-0000-0000CA0B0000}"/>
    <cellStyle name="60% - Accent2 2 2 7" xfId="3191" xr:uid="{00000000-0005-0000-0000-0000CB0B0000}"/>
    <cellStyle name="60% - Accent2 2 2 8" xfId="3192" xr:uid="{00000000-0005-0000-0000-0000CC0B0000}"/>
    <cellStyle name="60% - Accent2 2 2 9" xfId="3193" xr:uid="{00000000-0005-0000-0000-0000CD0B0000}"/>
    <cellStyle name="60% - Accent2 2 3" xfId="3194" xr:uid="{00000000-0005-0000-0000-0000CE0B0000}"/>
    <cellStyle name="60% - Accent2 2 4" xfId="3195" xr:uid="{00000000-0005-0000-0000-0000CF0B0000}"/>
    <cellStyle name="60% - Accent2 2 5" xfId="3196" xr:uid="{00000000-0005-0000-0000-0000D00B0000}"/>
    <cellStyle name="60% - Accent2 2 6" xfId="3197" xr:uid="{00000000-0005-0000-0000-0000D10B0000}"/>
    <cellStyle name="60% - Accent2 2 7" xfId="3198" xr:uid="{00000000-0005-0000-0000-0000D20B0000}"/>
    <cellStyle name="60% - Accent2 2 8" xfId="3199" xr:uid="{00000000-0005-0000-0000-0000D30B0000}"/>
    <cellStyle name="60% - Accent2 2 9" xfId="3200" xr:uid="{00000000-0005-0000-0000-0000D40B0000}"/>
    <cellStyle name="60% - Accent2 2_CO GAS" xfId="3201" xr:uid="{00000000-0005-0000-0000-0000D50B0000}"/>
    <cellStyle name="60% - Accent2 3" xfId="3202" xr:uid="{00000000-0005-0000-0000-0000D60B0000}"/>
    <cellStyle name="60% - Accent2 3 2" xfId="3203" xr:uid="{00000000-0005-0000-0000-0000D70B0000}"/>
    <cellStyle name="60% - Accent2 3_CO GAS" xfId="3204" xr:uid="{00000000-0005-0000-0000-0000D80B0000}"/>
    <cellStyle name="60% - Accent2 4" xfId="3205" xr:uid="{00000000-0005-0000-0000-0000D90B0000}"/>
    <cellStyle name="60% - Accent2 4 2" xfId="3206" xr:uid="{00000000-0005-0000-0000-0000DA0B0000}"/>
    <cellStyle name="60% - Accent2 4_CO GAS" xfId="3207" xr:uid="{00000000-0005-0000-0000-0000DB0B0000}"/>
    <cellStyle name="60% - Accent2 5" xfId="3208" xr:uid="{00000000-0005-0000-0000-0000DC0B0000}"/>
    <cellStyle name="60% - Accent2 5 2" xfId="3209" xr:uid="{00000000-0005-0000-0000-0000DD0B0000}"/>
    <cellStyle name="60% - Accent2 5 3" xfId="3210" xr:uid="{00000000-0005-0000-0000-0000DE0B0000}"/>
    <cellStyle name="60% - Accent2 5_2011-2016 Forecast WITHOUT CO Wind Phases 2 and 3 &amp; WO BHP Wind -- 6-10-11" xfId="3211" xr:uid="{00000000-0005-0000-0000-0000DF0B0000}"/>
    <cellStyle name="60% - Accent2 6" xfId="3212" xr:uid="{00000000-0005-0000-0000-0000E00B0000}"/>
    <cellStyle name="60% - Accent2 6 2" xfId="3213" xr:uid="{00000000-0005-0000-0000-0000E10B0000}"/>
    <cellStyle name="60% - Accent2 6 3" xfId="3214" xr:uid="{00000000-0005-0000-0000-0000E20B0000}"/>
    <cellStyle name="60% - Accent2 6_2011-2016 Forecast WITHOUT CO Wind Phases 2 and 3 &amp; WO BHP Wind -- 6-10-11" xfId="3215" xr:uid="{00000000-0005-0000-0000-0000E30B0000}"/>
    <cellStyle name="60% - Accent2 7" xfId="3216" xr:uid="{00000000-0005-0000-0000-0000E40B0000}"/>
    <cellStyle name="60% - Accent2 7 2" xfId="3217" xr:uid="{00000000-0005-0000-0000-0000E50B0000}"/>
    <cellStyle name="60% - Accent2 7 3" xfId="3218" xr:uid="{00000000-0005-0000-0000-0000E60B0000}"/>
    <cellStyle name="60% - Accent2 8" xfId="3219" xr:uid="{00000000-0005-0000-0000-0000E70B0000}"/>
    <cellStyle name="60% - Accent2 8 2" xfId="3220" xr:uid="{00000000-0005-0000-0000-0000E80B0000}"/>
    <cellStyle name="60% - Accent2 8 3" xfId="3221" xr:uid="{00000000-0005-0000-0000-0000E90B0000}"/>
    <cellStyle name="60% - Accent2 9" xfId="3222" xr:uid="{00000000-0005-0000-0000-0000EA0B0000}"/>
    <cellStyle name="60% - Accent2 9 2" xfId="3223" xr:uid="{00000000-0005-0000-0000-0000EB0B0000}"/>
    <cellStyle name="60% - Accent2 9 3" xfId="3224" xr:uid="{00000000-0005-0000-0000-0000EC0B0000}"/>
    <cellStyle name="60% - Accent3 10" xfId="3225" xr:uid="{00000000-0005-0000-0000-0000ED0B0000}"/>
    <cellStyle name="60% - Accent3 10 2" xfId="3226" xr:uid="{00000000-0005-0000-0000-0000EE0B0000}"/>
    <cellStyle name="60% - Accent3 11" xfId="3227" xr:uid="{00000000-0005-0000-0000-0000EF0B0000}"/>
    <cellStyle name="60% - Accent3 11 2" xfId="3228" xr:uid="{00000000-0005-0000-0000-0000F00B0000}"/>
    <cellStyle name="60% - Accent3 12" xfId="3229" xr:uid="{00000000-0005-0000-0000-0000F10B0000}"/>
    <cellStyle name="60% - Accent3 12 2" xfId="3230" xr:uid="{00000000-0005-0000-0000-0000F20B0000}"/>
    <cellStyle name="60% - Accent3 13" xfId="3231" xr:uid="{00000000-0005-0000-0000-0000F30B0000}"/>
    <cellStyle name="60% - Accent3 14" xfId="3232" xr:uid="{00000000-0005-0000-0000-0000F40B0000}"/>
    <cellStyle name="60% - Accent3 15" xfId="3233" xr:uid="{00000000-0005-0000-0000-0000F50B0000}"/>
    <cellStyle name="60% - Accent3 2" xfId="29" xr:uid="{00000000-0005-0000-0000-0000F60B0000}"/>
    <cellStyle name="60% - Accent3 2 10" xfId="3235" xr:uid="{00000000-0005-0000-0000-0000F70B0000}"/>
    <cellStyle name="60% - Accent3 2 11" xfId="3236" xr:uid="{00000000-0005-0000-0000-0000F80B0000}"/>
    <cellStyle name="60% - Accent3 2 12" xfId="3237" xr:uid="{00000000-0005-0000-0000-0000F90B0000}"/>
    <cellStyle name="60% - Accent3 2 13" xfId="3234" xr:uid="{00000000-0005-0000-0000-0000FA0B0000}"/>
    <cellStyle name="60% - Accent3 2 2" xfId="3238" xr:uid="{00000000-0005-0000-0000-0000FB0B0000}"/>
    <cellStyle name="60% - Accent3 2 2 10" xfId="3239" xr:uid="{00000000-0005-0000-0000-0000FC0B0000}"/>
    <cellStyle name="60% - Accent3 2 2 2" xfId="3240" xr:uid="{00000000-0005-0000-0000-0000FD0B0000}"/>
    <cellStyle name="60% - Accent3 2 2 2 10" xfId="3241" xr:uid="{00000000-0005-0000-0000-0000FE0B0000}"/>
    <cellStyle name="60% - Accent3 2 2 2 2" xfId="3242" xr:uid="{00000000-0005-0000-0000-0000FF0B0000}"/>
    <cellStyle name="60% - Accent3 2 2 2 3" xfId="3243" xr:uid="{00000000-0005-0000-0000-0000000C0000}"/>
    <cellStyle name="60% - Accent3 2 2 2 4" xfId="3244" xr:uid="{00000000-0005-0000-0000-0000010C0000}"/>
    <cellStyle name="60% - Accent3 2 2 2 5" xfId="3245" xr:uid="{00000000-0005-0000-0000-0000020C0000}"/>
    <cellStyle name="60% - Accent3 2 2 2 6" xfId="3246" xr:uid="{00000000-0005-0000-0000-0000030C0000}"/>
    <cellStyle name="60% - Accent3 2 2 2 7" xfId="3247" xr:uid="{00000000-0005-0000-0000-0000040C0000}"/>
    <cellStyle name="60% - Accent3 2 2 2 8" xfId="3248" xr:uid="{00000000-0005-0000-0000-0000050C0000}"/>
    <cellStyle name="60% - Accent3 2 2 2 9" xfId="3249" xr:uid="{00000000-0005-0000-0000-0000060C0000}"/>
    <cellStyle name="60% - Accent3 2 2 3" xfId="3250" xr:uid="{00000000-0005-0000-0000-0000070C0000}"/>
    <cellStyle name="60% - Accent3 2 2 4" xfId="3251" xr:uid="{00000000-0005-0000-0000-0000080C0000}"/>
    <cellStyle name="60% - Accent3 2 2 5" xfId="3252" xr:uid="{00000000-0005-0000-0000-0000090C0000}"/>
    <cellStyle name="60% - Accent3 2 2 6" xfId="3253" xr:uid="{00000000-0005-0000-0000-00000A0C0000}"/>
    <cellStyle name="60% - Accent3 2 2 7" xfId="3254" xr:uid="{00000000-0005-0000-0000-00000B0C0000}"/>
    <cellStyle name="60% - Accent3 2 2 8" xfId="3255" xr:uid="{00000000-0005-0000-0000-00000C0C0000}"/>
    <cellStyle name="60% - Accent3 2 2 9" xfId="3256" xr:uid="{00000000-0005-0000-0000-00000D0C0000}"/>
    <cellStyle name="60% - Accent3 2 3" xfId="3257" xr:uid="{00000000-0005-0000-0000-00000E0C0000}"/>
    <cellStyle name="60% - Accent3 2 4" xfId="3258" xr:uid="{00000000-0005-0000-0000-00000F0C0000}"/>
    <cellStyle name="60% - Accent3 2 5" xfId="3259" xr:uid="{00000000-0005-0000-0000-0000100C0000}"/>
    <cellStyle name="60% - Accent3 2 6" xfId="3260" xr:uid="{00000000-0005-0000-0000-0000110C0000}"/>
    <cellStyle name="60% - Accent3 2 7" xfId="3261" xr:uid="{00000000-0005-0000-0000-0000120C0000}"/>
    <cellStyle name="60% - Accent3 2 8" xfId="3262" xr:uid="{00000000-0005-0000-0000-0000130C0000}"/>
    <cellStyle name="60% - Accent3 2 9" xfId="3263" xr:uid="{00000000-0005-0000-0000-0000140C0000}"/>
    <cellStyle name="60% - Accent3 2_CO GAS" xfId="3264" xr:uid="{00000000-0005-0000-0000-0000150C0000}"/>
    <cellStyle name="60% - Accent3 3" xfId="3265" xr:uid="{00000000-0005-0000-0000-0000160C0000}"/>
    <cellStyle name="60% - Accent3 3 2" xfId="3266" xr:uid="{00000000-0005-0000-0000-0000170C0000}"/>
    <cellStyle name="60% - Accent3 3_CO GAS" xfId="3267" xr:uid="{00000000-0005-0000-0000-0000180C0000}"/>
    <cellStyle name="60% - Accent3 4" xfId="3268" xr:uid="{00000000-0005-0000-0000-0000190C0000}"/>
    <cellStyle name="60% - Accent3 4 2" xfId="3269" xr:uid="{00000000-0005-0000-0000-00001A0C0000}"/>
    <cellStyle name="60% - Accent3 4_CO GAS" xfId="3270" xr:uid="{00000000-0005-0000-0000-00001B0C0000}"/>
    <cellStyle name="60% - Accent3 5" xfId="3271" xr:uid="{00000000-0005-0000-0000-00001C0C0000}"/>
    <cellStyle name="60% - Accent3 5 2" xfId="3272" xr:uid="{00000000-0005-0000-0000-00001D0C0000}"/>
    <cellStyle name="60% - Accent3 5 3" xfId="3273" xr:uid="{00000000-0005-0000-0000-00001E0C0000}"/>
    <cellStyle name="60% - Accent3 5_2011-2016 Forecast WITHOUT CO Wind Phases 2 and 3 &amp; WO BHP Wind -- 6-10-11" xfId="3274" xr:uid="{00000000-0005-0000-0000-00001F0C0000}"/>
    <cellStyle name="60% - Accent3 6" xfId="3275" xr:uid="{00000000-0005-0000-0000-0000200C0000}"/>
    <cellStyle name="60% - Accent3 6 2" xfId="3276" xr:uid="{00000000-0005-0000-0000-0000210C0000}"/>
    <cellStyle name="60% - Accent3 6 3" xfId="3277" xr:uid="{00000000-0005-0000-0000-0000220C0000}"/>
    <cellStyle name="60% - Accent3 6_2011-2016 Forecast WITHOUT CO Wind Phases 2 and 3 &amp; WO BHP Wind -- 6-10-11" xfId="3278" xr:uid="{00000000-0005-0000-0000-0000230C0000}"/>
    <cellStyle name="60% - Accent3 7" xfId="3279" xr:uid="{00000000-0005-0000-0000-0000240C0000}"/>
    <cellStyle name="60% - Accent3 7 2" xfId="3280" xr:uid="{00000000-0005-0000-0000-0000250C0000}"/>
    <cellStyle name="60% - Accent3 7 3" xfId="3281" xr:uid="{00000000-0005-0000-0000-0000260C0000}"/>
    <cellStyle name="60% - Accent3 8" xfId="3282" xr:uid="{00000000-0005-0000-0000-0000270C0000}"/>
    <cellStyle name="60% - Accent3 8 2" xfId="3283" xr:uid="{00000000-0005-0000-0000-0000280C0000}"/>
    <cellStyle name="60% - Accent3 8 3" xfId="3284" xr:uid="{00000000-0005-0000-0000-0000290C0000}"/>
    <cellStyle name="60% - Accent3 9" xfId="3285" xr:uid="{00000000-0005-0000-0000-00002A0C0000}"/>
    <cellStyle name="60% - Accent3 9 2" xfId="3286" xr:uid="{00000000-0005-0000-0000-00002B0C0000}"/>
    <cellStyle name="60% - Accent3 9 3" xfId="3287" xr:uid="{00000000-0005-0000-0000-00002C0C0000}"/>
    <cellStyle name="60% - Accent4 10" xfId="3288" xr:uid="{00000000-0005-0000-0000-00002D0C0000}"/>
    <cellStyle name="60% - Accent4 10 2" xfId="3289" xr:uid="{00000000-0005-0000-0000-00002E0C0000}"/>
    <cellStyle name="60% - Accent4 11" xfId="3290" xr:uid="{00000000-0005-0000-0000-00002F0C0000}"/>
    <cellStyle name="60% - Accent4 11 2" xfId="3291" xr:uid="{00000000-0005-0000-0000-0000300C0000}"/>
    <cellStyle name="60% - Accent4 12" xfId="3292" xr:uid="{00000000-0005-0000-0000-0000310C0000}"/>
    <cellStyle name="60% - Accent4 12 2" xfId="3293" xr:uid="{00000000-0005-0000-0000-0000320C0000}"/>
    <cellStyle name="60% - Accent4 13" xfId="3294" xr:uid="{00000000-0005-0000-0000-0000330C0000}"/>
    <cellStyle name="60% - Accent4 14" xfId="3295" xr:uid="{00000000-0005-0000-0000-0000340C0000}"/>
    <cellStyle name="60% - Accent4 15" xfId="3296" xr:uid="{00000000-0005-0000-0000-0000350C0000}"/>
    <cellStyle name="60% - Accent4 2" xfId="30" xr:uid="{00000000-0005-0000-0000-0000360C0000}"/>
    <cellStyle name="60% - Accent4 2 10" xfId="3298" xr:uid="{00000000-0005-0000-0000-0000370C0000}"/>
    <cellStyle name="60% - Accent4 2 11" xfId="3299" xr:uid="{00000000-0005-0000-0000-0000380C0000}"/>
    <cellStyle name="60% - Accent4 2 12" xfId="3300" xr:uid="{00000000-0005-0000-0000-0000390C0000}"/>
    <cellStyle name="60% - Accent4 2 13" xfId="3297" xr:uid="{00000000-0005-0000-0000-00003A0C0000}"/>
    <cellStyle name="60% - Accent4 2 2" xfId="3301" xr:uid="{00000000-0005-0000-0000-00003B0C0000}"/>
    <cellStyle name="60% - Accent4 2 2 10" xfId="3302" xr:uid="{00000000-0005-0000-0000-00003C0C0000}"/>
    <cellStyle name="60% - Accent4 2 2 2" xfId="3303" xr:uid="{00000000-0005-0000-0000-00003D0C0000}"/>
    <cellStyle name="60% - Accent4 2 2 2 10" xfId="3304" xr:uid="{00000000-0005-0000-0000-00003E0C0000}"/>
    <cellStyle name="60% - Accent4 2 2 2 2" xfId="3305" xr:uid="{00000000-0005-0000-0000-00003F0C0000}"/>
    <cellStyle name="60% - Accent4 2 2 2 3" xfId="3306" xr:uid="{00000000-0005-0000-0000-0000400C0000}"/>
    <cellStyle name="60% - Accent4 2 2 2 4" xfId="3307" xr:uid="{00000000-0005-0000-0000-0000410C0000}"/>
    <cellStyle name="60% - Accent4 2 2 2 5" xfId="3308" xr:uid="{00000000-0005-0000-0000-0000420C0000}"/>
    <cellStyle name="60% - Accent4 2 2 2 6" xfId="3309" xr:uid="{00000000-0005-0000-0000-0000430C0000}"/>
    <cellStyle name="60% - Accent4 2 2 2 7" xfId="3310" xr:uid="{00000000-0005-0000-0000-0000440C0000}"/>
    <cellStyle name="60% - Accent4 2 2 2 8" xfId="3311" xr:uid="{00000000-0005-0000-0000-0000450C0000}"/>
    <cellStyle name="60% - Accent4 2 2 2 9" xfId="3312" xr:uid="{00000000-0005-0000-0000-0000460C0000}"/>
    <cellStyle name="60% - Accent4 2 2 3" xfId="3313" xr:uid="{00000000-0005-0000-0000-0000470C0000}"/>
    <cellStyle name="60% - Accent4 2 2 4" xfId="3314" xr:uid="{00000000-0005-0000-0000-0000480C0000}"/>
    <cellStyle name="60% - Accent4 2 2 5" xfId="3315" xr:uid="{00000000-0005-0000-0000-0000490C0000}"/>
    <cellStyle name="60% - Accent4 2 2 6" xfId="3316" xr:uid="{00000000-0005-0000-0000-00004A0C0000}"/>
    <cellStyle name="60% - Accent4 2 2 7" xfId="3317" xr:uid="{00000000-0005-0000-0000-00004B0C0000}"/>
    <cellStyle name="60% - Accent4 2 2 8" xfId="3318" xr:uid="{00000000-0005-0000-0000-00004C0C0000}"/>
    <cellStyle name="60% - Accent4 2 2 9" xfId="3319" xr:uid="{00000000-0005-0000-0000-00004D0C0000}"/>
    <cellStyle name="60% - Accent4 2 3" xfId="3320" xr:uid="{00000000-0005-0000-0000-00004E0C0000}"/>
    <cellStyle name="60% - Accent4 2 4" xfId="3321" xr:uid="{00000000-0005-0000-0000-00004F0C0000}"/>
    <cellStyle name="60% - Accent4 2 5" xfId="3322" xr:uid="{00000000-0005-0000-0000-0000500C0000}"/>
    <cellStyle name="60% - Accent4 2 6" xfId="3323" xr:uid="{00000000-0005-0000-0000-0000510C0000}"/>
    <cellStyle name="60% - Accent4 2 7" xfId="3324" xr:uid="{00000000-0005-0000-0000-0000520C0000}"/>
    <cellStyle name="60% - Accent4 2 8" xfId="3325" xr:uid="{00000000-0005-0000-0000-0000530C0000}"/>
    <cellStyle name="60% - Accent4 2 9" xfId="3326" xr:uid="{00000000-0005-0000-0000-0000540C0000}"/>
    <cellStyle name="60% - Accent4 2_CO GAS" xfId="3327" xr:uid="{00000000-0005-0000-0000-0000550C0000}"/>
    <cellStyle name="60% - Accent4 3" xfId="3328" xr:uid="{00000000-0005-0000-0000-0000560C0000}"/>
    <cellStyle name="60% - Accent4 3 2" xfId="3329" xr:uid="{00000000-0005-0000-0000-0000570C0000}"/>
    <cellStyle name="60% - Accent4 3_CO GAS" xfId="3330" xr:uid="{00000000-0005-0000-0000-0000580C0000}"/>
    <cellStyle name="60% - Accent4 4" xfId="3331" xr:uid="{00000000-0005-0000-0000-0000590C0000}"/>
    <cellStyle name="60% - Accent4 4 2" xfId="3332" xr:uid="{00000000-0005-0000-0000-00005A0C0000}"/>
    <cellStyle name="60% - Accent4 4_CO GAS" xfId="3333" xr:uid="{00000000-0005-0000-0000-00005B0C0000}"/>
    <cellStyle name="60% - Accent4 5" xfId="3334" xr:uid="{00000000-0005-0000-0000-00005C0C0000}"/>
    <cellStyle name="60% - Accent4 5 2" xfId="3335" xr:uid="{00000000-0005-0000-0000-00005D0C0000}"/>
    <cellStyle name="60% - Accent4 5 3" xfId="3336" xr:uid="{00000000-0005-0000-0000-00005E0C0000}"/>
    <cellStyle name="60% - Accent4 5_2011-2016 Forecast WITHOUT CO Wind Phases 2 and 3 &amp; WO BHP Wind -- 6-10-11" xfId="3337" xr:uid="{00000000-0005-0000-0000-00005F0C0000}"/>
    <cellStyle name="60% - Accent4 6" xfId="3338" xr:uid="{00000000-0005-0000-0000-0000600C0000}"/>
    <cellStyle name="60% - Accent4 6 2" xfId="3339" xr:uid="{00000000-0005-0000-0000-0000610C0000}"/>
    <cellStyle name="60% - Accent4 6 3" xfId="3340" xr:uid="{00000000-0005-0000-0000-0000620C0000}"/>
    <cellStyle name="60% - Accent4 6_2011-2016 Forecast WITHOUT CO Wind Phases 2 and 3 &amp; WO BHP Wind -- 6-10-11" xfId="3341" xr:uid="{00000000-0005-0000-0000-0000630C0000}"/>
    <cellStyle name="60% - Accent4 7" xfId="3342" xr:uid="{00000000-0005-0000-0000-0000640C0000}"/>
    <cellStyle name="60% - Accent4 7 2" xfId="3343" xr:uid="{00000000-0005-0000-0000-0000650C0000}"/>
    <cellStyle name="60% - Accent4 7 3" xfId="3344" xr:uid="{00000000-0005-0000-0000-0000660C0000}"/>
    <cellStyle name="60% - Accent4 8" xfId="3345" xr:uid="{00000000-0005-0000-0000-0000670C0000}"/>
    <cellStyle name="60% - Accent4 8 2" xfId="3346" xr:uid="{00000000-0005-0000-0000-0000680C0000}"/>
    <cellStyle name="60% - Accent4 8 3" xfId="3347" xr:uid="{00000000-0005-0000-0000-0000690C0000}"/>
    <cellStyle name="60% - Accent4 9" xfId="3348" xr:uid="{00000000-0005-0000-0000-00006A0C0000}"/>
    <cellStyle name="60% - Accent4 9 2" xfId="3349" xr:uid="{00000000-0005-0000-0000-00006B0C0000}"/>
    <cellStyle name="60% - Accent4 9 3" xfId="3350" xr:uid="{00000000-0005-0000-0000-00006C0C0000}"/>
    <cellStyle name="60% - Accent5 10" xfId="3351" xr:uid="{00000000-0005-0000-0000-00006D0C0000}"/>
    <cellStyle name="60% - Accent5 10 2" xfId="3352" xr:uid="{00000000-0005-0000-0000-00006E0C0000}"/>
    <cellStyle name="60% - Accent5 11" xfId="3353" xr:uid="{00000000-0005-0000-0000-00006F0C0000}"/>
    <cellStyle name="60% - Accent5 11 2" xfId="3354" xr:uid="{00000000-0005-0000-0000-0000700C0000}"/>
    <cellStyle name="60% - Accent5 12" xfId="3355" xr:uid="{00000000-0005-0000-0000-0000710C0000}"/>
    <cellStyle name="60% - Accent5 12 2" xfId="3356" xr:uid="{00000000-0005-0000-0000-0000720C0000}"/>
    <cellStyle name="60% - Accent5 13" xfId="3357" xr:uid="{00000000-0005-0000-0000-0000730C0000}"/>
    <cellStyle name="60% - Accent5 14" xfId="3358" xr:uid="{00000000-0005-0000-0000-0000740C0000}"/>
    <cellStyle name="60% - Accent5 15" xfId="3359" xr:uid="{00000000-0005-0000-0000-0000750C0000}"/>
    <cellStyle name="60% - Accent5 2" xfId="31" xr:uid="{00000000-0005-0000-0000-0000760C0000}"/>
    <cellStyle name="60% - Accent5 2 10" xfId="3361" xr:uid="{00000000-0005-0000-0000-0000770C0000}"/>
    <cellStyle name="60% - Accent5 2 11" xfId="3362" xr:uid="{00000000-0005-0000-0000-0000780C0000}"/>
    <cellStyle name="60% - Accent5 2 12" xfId="3363" xr:uid="{00000000-0005-0000-0000-0000790C0000}"/>
    <cellStyle name="60% - Accent5 2 13" xfId="3360" xr:uid="{00000000-0005-0000-0000-00007A0C0000}"/>
    <cellStyle name="60% - Accent5 2 2" xfId="3364" xr:uid="{00000000-0005-0000-0000-00007B0C0000}"/>
    <cellStyle name="60% - Accent5 2 2 10" xfId="3365" xr:uid="{00000000-0005-0000-0000-00007C0C0000}"/>
    <cellStyle name="60% - Accent5 2 2 2" xfId="3366" xr:uid="{00000000-0005-0000-0000-00007D0C0000}"/>
    <cellStyle name="60% - Accent5 2 2 2 10" xfId="3367" xr:uid="{00000000-0005-0000-0000-00007E0C0000}"/>
    <cellStyle name="60% - Accent5 2 2 2 2" xfId="3368" xr:uid="{00000000-0005-0000-0000-00007F0C0000}"/>
    <cellStyle name="60% - Accent5 2 2 2 3" xfId="3369" xr:uid="{00000000-0005-0000-0000-0000800C0000}"/>
    <cellStyle name="60% - Accent5 2 2 2 4" xfId="3370" xr:uid="{00000000-0005-0000-0000-0000810C0000}"/>
    <cellStyle name="60% - Accent5 2 2 2 5" xfId="3371" xr:uid="{00000000-0005-0000-0000-0000820C0000}"/>
    <cellStyle name="60% - Accent5 2 2 2 6" xfId="3372" xr:uid="{00000000-0005-0000-0000-0000830C0000}"/>
    <cellStyle name="60% - Accent5 2 2 2 7" xfId="3373" xr:uid="{00000000-0005-0000-0000-0000840C0000}"/>
    <cellStyle name="60% - Accent5 2 2 2 8" xfId="3374" xr:uid="{00000000-0005-0000-0000-0000850C0000}"/>
    <cellStyle name="60% - Accent5 2 2 2 9" xfId="3375" xr:uid="{00000000-0005-0000-0000-0000860C0000}"/>
    <cellStyle name="60% - Accent5 2 2 3" xfId="3376" xr:uid="{00000000-0005-0000-0000-0000870C0000}"/>
    <cellStyle name="60% - Accent5 2 2 4" xfId="3377" xr:uid="{00000000-0005-0000-0000-0000880C0000}"/>
    <cellStyle name="60% - Accent5 2 2 5" xfId="3378" xr:uid="{00000000-0005-0000-0000-0000890C0000}"/>
    <cellStyle name="60% - Accent5 2 2 6" xfId="3379" xr:uid="{00000000-0005-0000-0000-00008A0C0000}"/>
    <cellStyle name="60% - Accent5 2 2 7" xfId="3380" xr:uid="{00000000-0005-0000-0000-00008B0C0000}"/>
    <cellStyle name="60% - Accent5 2 2 8" xfId="3381" xr:uid="{00000000-0005-0000-0000-00008C0C0000}"/>
    <cellStyle name="60% - Accent5 2 2 9" xfId="3382" xr:uid="{00000000-0005-0000-0000-00008D0C0000}"/>
    <cellStyle name="60% - Accent5 2 3" xfId="3383" xr:uid="{00000000-0005-0000-0000-00008E0C0000}"/>
    <cellStyle name="60% - Accent5 2 4" xfId="3384" xr:uid="{00000000-0005-0000-0000-00008F0C0000}"/>
    <cellStyle name="60% - Accent5 2 5" xfId="3385" xr:uid="{00000000-0005-0000-0000-0000900C0000}"/>
    <cellStyle name="60% - Accent5 2 6" xfId="3386" xr:uid="{00000000-0005-0000-0000-0000910C0000}"/>
    <cellStyle name="60% - Accent5 2 7" xfId="3387" xr:uid="{00000000-0005-0000-0000-0000920C0000}"/>
    <cellStyle name="60% - Accent5 2 8" xfId="3388" xr:uid="{00000000-0005-0000-0000-0000930C0000}"/>
    <cellStyle name="60% - Accent5 2 9" xfId="3389" xr:uid="{00000000-0005-0000-0000-0000940C0000}"/>
    <cellStyle name="60% - Accent5 2_CO GAS" xfId="3390" xr:uid="{00000000-0005-0000-0000-0000950C0000}"/>
    <cellStyle name="60% - Accent5 3" xfId="3391" xr:uid="{00000000-0005-0000-0000-0000960C0000}"/>
    <cellStyle name="60% - Accent5 3 2" xfId="3392" xr:uid="{00000000-0005-0000-0000-0000970C0000}"/>
    <cellStyle name="60% - Accent5 3_CO GAS" xfId="3393" xr:uid="{00000000-0005-0000-0000-0000980C0000}"/>
    <cellStyle name="60% - Accent5 4" xfId="3394" xr:uid="{00000000-0005-0000-0000-0000990C0000}"/>
    <cellStyle name="60% - Accent5 4 2" xfId="3395" xr:uid="{00000000-0005-0000-0000-00009A0C0000}"/>
    <cellStyle name="60% - Accent5 4_CO GAS" xfId="3396" xr:uid="{00000000-0005-0000-0000-00009B0C0000}"/>
    <cellStyle name="60% - Accent5 5" xfId="3397" xr:uid="{00000000-0005-0000-0000-00009C0C0000}"/>
    <cellStyle name="60% - Accent5 5 2" xfId="3398" xr:uid="{00000000-0005-0000-0000-00009D0C0000}"/>
    <cellStyle name="60% - Accent5 5 3" xfId="3399" xr:uid="{00000000-0005-0000-0000-00009E0C0000}"/>
    <cellStyle name="60% - Accent5 5_2011-2016 Forecast WITHOUT CO Wind Phases 2 and 3 &amp; WO BHP Wind -- 6-10-11" xfId="3400" xr:uid="{00000000-0005-0000-0000-00009F0C0000}"/>
    <cellStyle name="60% - Accent5 6" xfId="3401" xr:uid="{00000000-0005-0000-0000-0000A00C0000}"/>
    <cellStyle name="60% - Accent5 6 2" xfId="3402" xr:uid="{00000000-0005-0000-0000-0000A10C0000}"/>
    <cellStyle name="60% - Accent5 6 3" xfId="3403" xr:uid="{00000000-0005-0000-0000-0000A20C0000}"/>
    <cellStyle name="60% - Accent5 6_2011-2016 Forecast WITHOUT CO Wind Phases 2 and 3 &amp; WO BHP Wind -- 6-10-11" xfId="3404" xr:uid="{00000000-0005-0000-0000-0000A30C0000}"/>
    <cellStyle name="60% - Accent5 7" xfId="3405" xr:uid="{00000000-0005-0000-0000-0000A40C0000}"/>
    <cellStyle name="60% - Accent5 7 2" xfId="3406" xr:uid="{00000000-0005-0000-0000-0000A50C0000}"/>
    <cellStyle name="60% - Accent5 7 3" xfId="3407" xr:uid="{00000000-0005-0000-0000-0000A60C0000}"/>
    <cellStyle name="60% - Accent5 8" xfId="3408" xr:uid="{00000000-0005-0000-0000-0000A70C0000}"/>
    <cellStyle name="60% - Accent5 8 2" xfId="3409" xr:uid="{00000000-0005-0000-0000-0000A80C0000}"/>
    <cellStyle name="60% - Accent5 8 3" xfId="3410" xr:uid="{00000000-0005-0000-0000-0000A90C0000}"/>
    <cellStyle name="60% - Accent5 9" xfId="3411" xr:uid="{00000000-0005-0000-0000-0000AA0C0000}"/>
    <cellStyle name="60% - Accent5 9 2" xfId="3412" xr:uid="{00000000-0005-0000-0000-0000AB0C0000}"/>
    <cellStyle name="60% - Accent5 9 3" xfId="3413" xr:uid="{00000000-0005-0000-0000-0000AC0C0000}"/>
    <cellStyle name="60% - Accent6 10" xfId="3414" xr:uid="{00000000-0005-0000-0000-0000AD0C0000}"/>
    <cellStyle name="60% - Accent6 10 2" xfId="3415" xr:uid="{00000000-0005-0000-0000-0000AE0C0000}"/>
    <cellStyle name="60% - Accent6 11" xfId="3416" xr:uid="{00000000-0005-0000-0000-0000AF0C0000}"/>
    <cellStyle name="60% - Accent6 11 2" xfId="3417" xr:uid="{00000000-0005-0000-0000-0000B00C0000}"/>
    <cellStyle name="60% - Accent6 12" xfId="3418" xr:uid="{00000000-0005-0000-0000-0000B10C0000}"/>
    <cellStyle name="60% - Accent6 12 2" xfId="3419" xr:uid="{00000000-0005-0000-0000-0000B20C0000}"/>
    <cellStyle name="60% - Accent6 13" xfId="3420" xr:uid="{00000000-0005-0000-0000-0000B30C0000}"/>
    <cellStyle name="60% - Accent6 14" xfId="3421" xr:uid="{00000000-0005-0000-0000-0000B40C0000}"/>
    <cellStyle name="60% - Accent6 15" xfId="3422" xr:uid="{00000000-0005-0000-0000-0000B50C0000}"/>
    <cellStyle name="60% - Accent6 2" xfId="32" xr:uid="{00000000-0005-0000-0000-0000B60C0000}"/>
    <cellStyle name="60% - Accent6 2 10" xfId="3424" xr:uid="{00000000-0005-0000-0000-0000B70C0000}"/>
    <cellStyle name="60% - Accent6 2 11" xfId="3425" xr:uid="{00000000-0005-0000-0000-0000B80C0000}"/>
    <cellStyle name="60% - Accent6 2 12" xfId="3426" xr:uid="{00000000-0005-0000-0000-0000B90C0000}"/>
    <cellStyle name="60% - Accent6 2 13" xfId="3423" xr:uid="{00000000-0005-0000-0000-0000BA0C0000}"/>
    <cellStyle name="60% - Accent6 2 2" xfId="3427" xr:uid="{00000000-0005-0000-0000-0000BB0C0000}"/>
    <cellStyle name="60% - Accent6 2 2 10" xfId="3428" xr:uid="{00000000-0005-0000-0000-0000BC0C0000}"/>
    <cellStyle name="60% - Accent6 2 2 2" xfId="3429" xr:uid="{00000000-0005-0000-0000-0000BD0C0000}"/>
    <cellStyle name="60% - Accent6 2 2 2 10" xfId="3430" xr:uid="{00000000-0005-0000-0000-0000BE0C0000}"/>
    <cellStyle name="60% - Accent6 2 2 2 2" xfId="3431" xr:uid="{00000000-0005-0000-0000-0000BF0C0000}"/>
    <cellStyle name="60% - Accent6 2 2 2 3" xfId="3432" xr:uid="{00000000-0005-0000-0000-0000C00C0000}"/>
    <cellStyle name="60% - Accent6 2 2 2 4" xfId="3433" xr:uid="{00000000-0005-0000-0000-0000C10C0000}"/>
    <cellStyle name="60% - Accent6 2 2 2 5" xfId="3434" xr:uid="{00000000-0005-0000-0000-0000C20C0000}"/>
    <cellStyle name="60% - Accent6 2 2 2 6" xfId="3435" xr:uid="{00000000-0005-0000-0000-0000C30C0000}"/>
    <cellStyle name="60% - Accent6 2 2 2 7" xfId="3436" xr:uid="{00000000-0005-0000-0000-0000C40C0000}"/>
    <cellStyle name="60% - Accent6 2 2 2 8" xfId="3437" xr:uid="{00000000-0005-0000-0000-0000C50C0000}"/>
    <cellStyle name="60% - Accent6 2 2 2 9" xfId="3438" xr:uid="{00000000-0005-0000-0000-0000C60C0000}"/>
    <cellStyle name="60% - Accent6 2 2 3" xfId="3439" xr:uid="{00000000-0005-0000-0000-0000C70C0000}"/>
    <cellStyle name="60% - Accent6 2 2 4" xfId="3440" xr:uid="{00000000-0005-0000-0000-0000C80C0000}"/>
    <cellStyle name="60% - Accent6 2 2 5" xfId="3441" xr:uid="{00000000-0005-0000-0000-0000C90C0000}"/>
    <cellStyle name="60% - Accent6 2 2 6" xfId="3442" xr:uid="{00000000-0005-0000-0000-0000CA0C0000}"/>
    <cellStyle name="60% - Accent6 2 2 7" xfId="3443" xr:uid="{00000000-0005-0000-0000-0000CB0C0000}"/>
    <cellStyle name="60% - Accent6 2 2 8" xfId="3444" xr:uid="{00000000-0005-0000-0000-0000CC0C0000}"/>
    <cellStyle name="60% - Accent6 2 2 9" xfId="3445" xr:uid="{00000000-0005-0000-0000-0000CD0C0000}"/>
    <cellStyle name="60% - Accent6 2 3" xfId="3446" xr:uid="{00000000-0005-0000-0000-0000CE0C0000}"/>
    <cellStyle name="60% - Accent6 2 4" xfId="3447" xr:uid="{00000000-0005-0000-0000-0000CF0C0000}"/>
    <cellStyle name="60% - Accent6 2 5" xfId="3448" xr:uid="{00000000-0005-0000-0000-0000D00C0000}"/>
    <cellStyle name="60% - Accent6 2 6" xfId="3449" xr:uid="{00000000-0005-0000-0000-0000D10C0000}"/>
    <cellStyle name="60% - Accent6 2 7" xfId="3450" xr:uid="{00000000-0005-0000-0000-0000D20C0000}"/>
    <cellStyle name="60% - Accent6 2 8" xfId="3451" xr:uid="{00000000-0005-0000-0000-0000D30C0000}"/>
    <cellStyle name="60% - Accent6 2 9" xfId="3452" xr:uid="{00000000-0005-0000-0000-0000D40C0000}"/>
    <cellStyle name="60% - Accent6 2_CO GAS" xfId="3453" xr:uid="{00000000-0005-0000-0000-0000D50C0000}"/>
    <cellStyle name="60% - Accent6 3" xfId="3454" xr:uid="{00000000-0005-0000-0000-0000D60C0000}"/>
    <cellStyle name="60% - Accent6 3 2" xfId="3455" xr:uid="{00000000-0005-0000-0000-0000D70C0000}"/>
    <cellStyle name="60% - Accent6 3_CO GAS" xfId="3456" xr:uid="{00000000-0005-0000-0000-0000D80C0000}"/>
    <cellStyle name="60% - Accent6 4" xfId="3457" xr:uid="{00000000-0005-0000-0000-0000D90C0000}"/>
    <cellStyle name="60% - Accent6 4 2" xfId="3458" xr:uid="{00000000-0005-0000-0000-0000DA0C0000}"/>
    <cellStyle name="60% - Accent6 4_CO GAS" xfId="3459" xr:uid="{00000000-0005-0000-0000-0000DB0C0000}"/>
    <cellStyle name="60% - Accent6 5" xfId="3460" xr:uid="{00000000-0005-0000-0000-0000DC0C0000}"/>
    <cellStyle name="60% - Accent6 5 2" xfId="3461" xr:uid="{00000000-0005-0000-0000-0000DD0C0000}"/>
    <cellStyle name="60% - Accent6 5 3" xfId="3462" xr:uid="{00000000-0005-0000-0000-0000DE0C0000}"/>
    <cellStyle name="60% - Accent6 5_2011-2016 Forecast WITHOUT CO Wind Phases 2 and 3 &amp; WO BHP Wind -- 6-10-11" xfId="3463" xr:uid="{00000000-0005-0000-0000-0000DF0C0000}"/>
    <cellStyle name="60% - Accent6 6" xfId="3464" xr:uid="{00000000-0005-0000-0000-0000E00C0000}"/>
    <cellStyle name="60% - Accent6 6 2" xfId="3465" xr:uid="{00000000-0005-0000-0000-0000E10C0000}"/>
    <cellStyle name="60% - Accent6 6 3" xfId="3466" xr:uid="{00000000-0005-0000-0000-0000E20C0000}"/>
    <cellStyle name="60% - Accent6 6_2011-2016 Forecast WITHOUT CO Wind Phases 2 and 3 &amp; WO BHP Wind -- 6-10-11" xfId="3467" xr:uid="{00000000-0005-0000-0000-0000E30C0000}"/>
    <cellStyle name="60% - Accent6 7" xfId="3468" xr:uid="{00000000-0005-0000-0000-0000E40C0000}"/>
    <cellStyle name="60% - Accent6 7 2" xfId="3469" xr:uid="{00000000-0005-0000-0000-0000E50C0000}"/>
    <cellStyle name="60% - Accent6 7 3" xfId="3470" xr:uid="{00000000-0005-0000-0000-0000E60C0000}"/>
    <cellStyle name="60% - Accent6 8" xfId="3471" xr:uid="{00000000-0005-0000-0000-0000E70C0000}"/>
    <cellStyle name="60% - Accent6 8 2" xfId="3472" xr:uid="{00000000-0005-0000-0000-0000E80C0000}"/>
    <cellStyle name="60% - Accent6 8 3" xfId="3473" xr:uid="{00000000-0005-0000-0000-0000E90C0000}"/>
    <cellStyle name="60% - Accent6 9" xfId="3474" xr:uid="{00000000-0005-0000-0000-0000EA0C0000}"/>
    <cellStyle name="60% - Accent6 9 2" xfId="3475" xr:uid="{00000000-0005-0000-0000-0000EB0C0000}"/>
    <cellStyle name="60% - Accent6 9 3" xfId="3476" xr:uid="{00000000-0005-0000-0000-0000EC0C0000}"/>
    <cellStyle name="Accent1 10" xfId="3477" xr:uid="{00000000-0005-0000-0000-0000ED0C0000}"/>
    <cellStyle name="Accent1 10 2" xfId="3478" xr:uid="{00000000-0005-0000-0000-0000EE0C0000}"/>
    <cellStyle name="Accent1 11" xfId="3479" xr:uid="{00000000-0005-0000-0000-0000EF0C0000}"/>
    <cellStyle name="Accent1 11 2" xfId="3480" xr:uid="{00000000-0005-0000-0000-0000F00C0000}"/>
    <cellStyle name="Accent1 12" xfId="3481" xr:uid="{00000000-0005-0000-0000-0000F10C0000}"/>
    <cellStyle name="Accent1 12 2" xfId="3482" xr:uid="{00000000-0005-0000-0000-0000F20C0000}"/>
    <cellStyle name="Accent1 13" xfId="3483" xr:uid="{00000000-0005-0000-0000-0000F30C0000}"/>
    <cellStyle name="Accent1 14" xfId="3484" xr:uid="{00000000-0005-0000-0000-0000F40C0000}"/>
    <cellStyle name="Accent1 15" xfId="3485" xr:uid="{00000000-0005-0000-0000-0000F50C0000}"/>
    <cellStyle name="Accent1 2" xfId="33" xr:uid="{00000000-0005-0000-0000-0000F60C0000}"/>
    <cellStyle name="Accent1 2 10" xfId="3487" xr:uid="{00000000-0005-0000-0000-0000F70C0000}"/>
    <cellStyle name="Accent1 2 11" xfId="3488" xr:uid="{00000000-0005-0000-0000-0000F80C0000}"/>
    <cellStyle name="Accent1 2 12" xfId="3489" xr:uid="{00000000-0005-0000-0000-0000F90C0000}"/>
    <cellStyle name="Accent1 2 13" xfId="3486" xr:uid="{00000000-0005-0000-0000-0000FA0C0000}"/>
    <cellStyle name="Accent1 2 2" xfId="3490" xr:uid="{00000000-0005-0000-0000-0000FB0C0000}"/>
    <cellStyle name="Accent1 2 2 10" xfId="3491" xr:uid="{00000000-0005-0000-0000-0000FC0C0000}"/>
    <cellStyle name="Accent1 2 2 2" xfId="3492" xr:uid="{00000000-0005-0000-0000-0000FD0C0000}"/>
    <cellStyle name="Accent1 2 2 2 10" xfId="3493" xr:uid="{00000000-0005-0000-0000-0000FE0C0000}"/>
    <cellStyle name="Accent1 2 2 2 2" xfId="3494" xr:uid="{00000000-0005-0000-0000-0000FF0C0000}"/>
    <cellStyle name="Accent1 2 2 2 3" xfId="3495" xr:uid="{00000000-0005-0000-0000-0000000D0000}"/>
    <cellStyle name="Accent1 2 2 2 4" xfId="3496" xr:uid="{00000000-0005-0000-0000-0000010D0000}"/>
    <cellStyle name="Accent1 2 2 2 5" xfId="3497" xr:uid="{00000000-0005-0000-0000-0000020D0000}"/>
    <cellStyle name="Accent1 2 2 2 6" xfId="3498" xr:uid="{00000000-0005-0000-0000-0000030D0000}"/>
    <cellStyle name="Accent1 2 2 2 7" xfId="3499" xr:uid="{00000000-0005-0000-0000-0000040D0000}"/>
    <cellStyle name="Accent1 2 2 2 8" xfId="3500" xr:uid="{00000000-0005-0000-0000-0000050D0000}"/>
    <cellStyle name="Accent1 2 2 2 9" xfId="3501" xr:uid="{00000000-0005-0000-0000-0000060D0000}"/>
    <cellStyle name="Accent1 2 2 3" xfId="3502" xr:uid="{00000000-0005-0000-0000-0000070D0000}"/>
    <cellStyle name="Accent1 2 2 4" xfId="3503" xr:uid="{00000000-0005-0000-0000-0000080D0000}"/>
    <cellStyle name="Accent1 2 2 5" xfId="3504" xr:uid="{00000000-0005-0000-0000-0000090D0000}"/>
    <cellStyle name="Accent1 2 2 6" xfId="3505" xr:uid="{00000000-0005-0000-0000-00000A0D0000}"/>
    <cellStyle name="Accent1 2 2 7" xfId="3506" xr:uid="{00000000-0005-0000-0000-00000B0D0000}"/>
    <cellStyle name="Accent1 2 2 8" xfId="3507" xr:uid="{00000000-0005-0000-0000-00000C0D0000}"/>
    <cellStyle name="Accent1 2 2 9" xfId="3508" xr:uid="{00000000-0005-0000-0000-00000D0D0000}"/>
    <cellStyle name="Accent1 2 3" xfId="3509" xr:uid="{00000000-0005-0000-0000-00000E0D0000}"/>
    <cellStyle name="Accent1 2 4" xfId="3510" xr:uid="{00000000-0005-0000-0000-00000F0D0000}"/>
    <cellStyle name="Accent1 2 5" xfId="3511" xr:uid="{00000000-0005-0000-0000-0000100D0000}"/>
    <cellStyle name="Accent1 2 6" xfId="3512" xr:uid="{00000000-0005-0000-0000-0000110D0000}"/>
    <cellStyle name="Accent1 2 7" xfId="3513" xr:uid="{00000000-0005-0000-0000-0000120D0000}"/>
    <cellStyle name="Accent1 2 8" xfId="3514" xr:uid="{00000000-0005-0000-0000-0000130D0000}"/>
    <cellStyle name="Accent1 2 9" xfId="3515" xr:uid="{00000000-0005-0000-0000-0000140D0000}"/>
    <cellStyle name="Accent1 2_CO GAS" xfId="3516" xr:uid="{00000000-0005-0000-0000-0000150D0000}"/>
    <cellStyle name="Accent1 3" xfId="3517" xr:uid="{00000000-0005-0000-0000-0000160D0000}"/>
    <cellStyle name="Accent1 3 2" xfId="3518" xr:uid="{00000000-0005-0000-0000-0000170D0000}"/>
    <cellStyle name="Accent1 3_CO GAS" xfId="3519" xr:uid="{00000000-0005-0000-0000-0000180D0000}"/>
    <cellStyle name="Accent1 4" xfId="3520" xr:uid="{00000000-0005-0000-0000-0000190D0000}"/>
    <cellStyle name="Accent1 4 2" xfId="3521" xr:uid="{00000000-0005-0000-0000-00001A0D0000}"/>
    <cellStyle name="Accent1 4_CO GAS" xfId="3522" xr:uid="{00000000-0005-0000-0000-00001B0D0000}"/>
    <cellStyle name="Accent1 5" xfId="3523" xr:uid="{00000000-0005-0000-0000-00001C0D0000}"/>
    <cellStyle name="Accent1 5 2" xfId="3524" xr:uid="{00000000-0005-0000-0000-00001D0D0000}"/>
    <cellStyle name="Accent1 5 3" xfId="3525" xr:uid="{00000000-0005-0000-0000-00001E0D0000}"/>
    <cellStyle name="Accent1 5_2011-2016 Forecast WITHOUT CO Wind Phases 2 and 3 &amp; WO BHP Wind -- 6-10-11" xfId="3526" xr:uid="{00000000-0005-0000-0000-00001F0D0000}"/>
    <cellStyle name="Accent1 6" xfId="3527" xr:uid="{00000000-0005-0000-0000-0000200D0000}"/>
    <cellStyle name="Accent1 6 2" xfId="3528" xr:uid="{00000000-0005-0000-0000-0000210D0000}"/>
    <cellStyle name="Accent1 6 3" xfId="3529" xr:uid="{00000000-0005-0000-0000-0000220D0000}"/>
    <cellStyle name="Accent1 6_2011-2016 Forecast WITHOUT CO Wind Phases 2 and 3 &amp; WO BHP Wind -- 6-10-11" xfId="3530" xr:uid="{00000000-0005-0000-0000-0000230D0000}"/>
    <cellStyle name="Accent1 7" xfId="3531" xr:uid="{00000000-0005-0000-0000-0000240D0000}"/>
    <cellStyle name="Accent1 7 2" xfId="3532" xr:uid="{00000000-0005-0000-0000-0000250D0000}"/>
    <cellStyle name="Accent1 7 3" xfId="3533" xr:uid="{00000000-0005-0000-0000-0000260D0000}"/>
    <cellStyle name="Accent1 8" xfId="3534" xr:uid="{00000000-0005-0000-0000-0000270D0000}"/>
    <cellStyle name="Accent1 8 2" xfId="3535" xr:uid="{00000000-0005-0000-0000-0000280D0000}"/>
    <cellStyle name="Accent1 8 3" xfId="3536" xr:uid="{00000000-0005-0000-0000-0000290D0000}"/>
    <cellStyle name="Accent1 9" xfId="3537" xr:uid="{00000000-0005-0000-0000-00002A0D0000}"/>
    <cellStyle name="Accent1 9 2" xfId="3538" xr:uid="{00000000-0005-0000-0000-00002B0D0000}"/>
    <cellStyle name="Accent1 9 3" xfId="3539" xr:uid="{00000000-0005-0000-0000-00002C0D0000}"/>
    <cellStyle name="Accent2 10" xfId="3540" xr:uid="{00000000-0005-0000-0000-00002D0D0000}"/>
    <cellStyle name="Accent2 10 2" xfId="3541" xr:uid="{00000000-0005-0000-0000-00002E0D0000}"/>
    <cellStyle name="Accent2 11" xfId="3542" xr:uid="{00000000-0005-0000-0000-00002F0D0000}"/>
    <cellStyle name="Accent2 11 2" xfId="3543" xr:uid="{00000000-0005-0000-0000-0000300D0000}"/>
    <cellStyle name="Accent2 12" xfId="3544" xr:uid="{00000000-0005-0000-0000-0000310D0000}"/>
    <cellStyle name="Accent2 12 2" xfId="3545" xr:uid="{00000000-0005-0000-0000-0000320D0000}"/>
    <cellStyle name="Accent2 13" xfId="3546" xr:uid="{00000000-0005-0000-0000-0000330D0000}"/>
    <cellStyle name="Accent2 14" xfId="3547" xr:uid="{00000000-0005-0000-0000-0000340D0000}"/>
    <cellStyle name="Accent2 15" xfId="3548" xr:uid="{00000000-0005-0000-0000-0000350D0000}"/>
    <cellStyle name="Accent2 2" xfId="34" xr:uid="{00000000-0005-0000-0000-0000360D0000}"/>
    <cellStyle name="Accent2 2 10" xfId="3550" xr:uid="{00000000-0005-0000-0000-0000370D0000}"/>
    <cellStyle name="Accent2 2 11" xfId="3551" xr:uid="{00000000-0005-0000-0000-0000380D0000}"/>
    <cellStyle name="Accent2 2 12" xfId="3552" xr:uid="{00000000-0005-0000-0000-0000390D0000}"/>
    <cellStyle name="Accent2 2 13" xfId="3549" xr:uid="{00000000-0005-0000-0000-00003A0D0000}"/>
    <cellStyle name="Accent2 2 2" xfId="3553" xr:uid="{00000000-0005-0000-0000-00003B0D0000}"/>
    <cellStyle name="Accent2 2 2 10" xfId="3554" xr:uid="{00000000-0005-0000-0000-00003C0D0000}"/>
    <cellStyle name="Accent2 2 2 2" xfId="3555" xr:uid="{00000000-0005-0000-0000-00003D0D0000}"/>
    <cellStyle name="Accent2 2 2 2 10" xfId="3556" xr:uid="{00000000-0005-0000-0000-00003E0D0000}"/>
    <cellStyle name="Accent2 2 2 2 2" xfId="3557" xr:uid="{00000000-0005-0000-0000-00003F0D0000}"/>
    <cellStyle name="Accent2 2 2 2 3" xfId="3558" xr:uid="{00000000-0005-0000-0000-0000400D0000}"/>
    <cellStyle name="Accent2 2 2 2 4" xfId="3559" xr:uid="{00000000-0005-0000-0000-0000410D0000}"/>
    <cellStyle name="Accent2 2 2 2 5" xfId="3560" xr:uid="{00000000-0005-0000-0000-0000420D0000}"/>
    <cellStyle name="Accent2 2 2 2 6" xfId="3561" xr:uid="{00000000-0005-0000-0000-0000430D0000}"/>
    <cellStyle name="Accent2 2 2 2 7" xfId="3562" xr:uid="{00000000-0005-0000-0000-0000440D0000}"/>
    <cellStyle name="Accent2 2 2 2 8" xfId="3563" xr:uid="{00000000-0005-0000-0000-0000450D0000}"/>
    <cellStyle name="Accent2 2 2 2 9" xfId="3564" xr:uid="{00000000-0005-0000-0000-0000460D0000}"/>
    <cellStyle name="Accent2 2 2 3" xfId="3565" xr:uid="{00000000-0005-0000-0000-0000470D0000}"/>
    <cellStyle name="Accent2 2 2 4" xfId="3566" xr:uid="{00000000-0005-0000-0000-0000480D0000}"/>
    <cellStyle name="Accent2 2 2 5" xfId="3567" xr:uid="{00000000-0005-0000-0000-0000490D0000}"/>
    <cellStyle name="Accent2 2 2 6" xfId="3568" xr:uid="{00000000-0005-0000-0000-00004A0D0000}"/>
    <cellStyle name="Accent2 2 2 7" xfId="3569" xr:uid="{00000000-0005-0000-0000-00004B0D0000}"/>
    <cellStyle name="Accent2 2 2 8" xfId="3570" xr:uid="{00000000-0005-0000-0000-00004C0D0000}"/>
    <cellStyle name="Accent2 2 2 9" xfId="3571" xr:uid="{00000000-0005-0000-0000-00004D0D0000}"/>
    <cellStyle name="Accent2 2 3" xfId="3572" xr:uid="{00000000-0005-0000-0000-00004E0D0000}"/>
    <cellStyle name="Accent2 2 4" xfId="3573" xr:uid="{00000000-0005-0000-0000-00004F0D0000}"/>
    <cellStyle name="Accent2 2 5" xfId="3574" xr:uid="{00000000-0005-0000-0000-0000500D0000}"/>
    <cellStyle name="Accent2 2 6" xfId="3575" xr:uid="{00000000-0005-0000-0000-0000510D0000}"/>
    <cellStyle name="Accent2 2 7" xfId="3576" xr:uid="{00000000-0005-0000-0000-0000520D0000}"/>
    <cellStyle name="Accent2 2 8" xfId="3577" xr:uid="{00000000-0005-0000-0000-0000530D0000}"/>
    <cellStyle name="Accent2 2 9" xfId="3578" xr:uid="{00000000-0005-0000-0000-0000540D0000}"/>
    <cellStyle name="Accent2 2_CO GAS" xfId="3579" xr:uid="{00000000-0005-0000-0000-0000550D0000}"/>
    <cellStyle name="Accent2 3" xfId="3580" xr:uid="{00000000-0005-0000-0000-0000560D0000}"/>
    <cellStyle name="Accent2 3 2" xfId="3581" xr:uid="{00000000-0005-0000-0000-0000570D0000}"/>
    <cellStyle name="Accent2 3_CO GAS" xfId="3582" xr:uid="{00000000-0005-0000-0000-0000580D0000}"/>
    <cellStyle name="Accent2 4" xfId="3583" xr:uid="{00000000-0005-0000-0000-0000590D0000}"/>
    <cellStyle name="Accent2 4 2" xfId="3584" xr:uid="{00000000-0005-0000-0000-00005A0D0000}"/>
    <cellStyle name="Accent2 4_CO GAS" xfId="3585" xr:uid="{00000000-0005-0000-0000-00005B0D0000}"/>
    <cellStyle name="Accent2 5" xfId="3586" xr:uid="{00000000-0005-0000-0000-00005C0D0000}"/>
    <cellStyle name="Accent2 5 2" xfId="3587" xr:uid="{00000000-0005-0000-0000-00005D0D0000}"/>
    <cellStyle name="Accent2 5 3" xfId="3588" xr:uid="{00000000-0005-0000-0000-00005E0D0000}"/>
    <cellStyle name="Accent2 5_2011-2016 Forecast WITHOUT CO Wind Phases 2 and 3 &amp; WO BHP Wind -- 6-10-11" xfId="3589" xr:uid="{00000000-0005-0000-0000-00005F0D0000}"/>
    <cellStyle name="Accent2 6" xfId="3590" xr:uid="{00000000-0005-0000-0000-0000600D0000}"/>
    <cellStyle name="Accent2 6 2" xfId="3591" xr:uid="{00000000-0005-0000-0000-0000610D0000}"/>
    <cellStyle name="Accent2 6 3" xfId="3592" xr:uid="{00000000-0005-0000-0000-0000620D0000}"/>
    <cellStyle name="Accent2 6_2011-2016 Forecast WITHOUT CO Wind Phases 2 and 3 &amp; WO BHP Wind -- 6-10-11" xfId="3593" xr:uid="{00000000-0005-0000-0000-0000630D0000}"/>
    <cellStyle name="Accent2 7" xfId="3594" xr:uid="{00000000-0005-0000-0000-0000640D0000}"/>
    <cellStyle name="Accent2 7 2" xfId="3595" xr:uid="{00000000-0005-0000-0000-0000650D0000}"/>
    <cellStyle name="Accent2 7 3" xfId="3596" xr:uid="{00000000-0005-0000-0000-0000660D0000}"/>
    <cellStyle name="Accent2 8" xfId="3597" xr:uid="{00000000-0005-0000-0000-0000670D0000}"/>
    <cellStyle name="Accent2 8 2" xfId="3598" xr:uid="{00000000-0005-0000-0000-0000680D0000}"/>
    <cellStyle name="Accent2 8 3" xfId="3599" xr:uid="{00000000-0005-0000-0000-0000690D0000}"/>
    <cellStyle name="Accent2 9" xfId="3600" xr:uid="{00000000-0005-0000-0000-00006A0D0000}"/>
    <cellStyle name="Accent2 9 2" xfId="3601" xr:uid="{00000000-0005-0000-0000-00006B0D0000}"/>
    <cellStyle name="Accent2 9 3" xfId="3602" xr:uid="{00000000-0005-0000-0000-00006C0D0000}"/>
    <cellStyle name="Accent3 10" xfId="3603" xr:uid="{00000000-0005-0000-0000-00006D0D0000}"/>
    <cellStyle name="Accent3 10 2" xfId="3604" xr:uid="{00000000-0005-0000-0000-00006E0D0000}"/>
    <cellStyle name="Accent3 11" xfId="3605" xr:uid="{00000000-0005-0000-0000-00006F0D0000}"/>
    <cellStyle name="Accent3 11 2" xfId="3606" xr:uid="{00000000-0005-0000-0000-0000700D0000}"/>
    <cellStyle name="Accent3 12" xfId="3607" xr:uid="{00000000-0005-0000-0000-0000710D0000}"/>
    <cellStyle name="Accent3 12 2" xfId="3608" xr:uid="{00000000-0005-0000-0000-0000720D0000}"/>
    <cellStyle name="Accent3 13" xfId="3609" xr:uid="{00000000-0005-0000-0000-0000730D0000}"/>
    <cellStyle name="Accent3 14" xfId="3610" xr:uid="{00000000-0005-0000-0000-0000740D0000}"/>
    <cellStyle name="Accent3 15" xfId="3611" xr:uid="{00000000-0005-0000-0000-0000750D0000}"/>
    <cellStyle name="Accent3 2" xfId="35" xr:uid="{00000000-0005-0000-0000-0000760D0000}"/>
    <cellStyle name="Accent3 2 10" xfId="3613" xr:uid="{00000000-0005-0000-0000-0000770D0000}"/>
    <cellStyle name="Accent3 2 11" xfId="3614" xr:uid="{00000000-0005-0000-0000-0000780D0000}"/>
    <cellStyle name="Accent3 2 12" xfId="3615" xr:uid="{00000000-0005-0000-0000-0000790D0000}"/>
    <cellStyle name="Accent3 2 13" xfId="3612" xr:uid="{00000000-0005-0000-0000-00007A0D0000}"/>
    <cellStyle name="Accent3 2 2" xfId="3616" xr:uid="{00000000-0005-0000-0000-00007B0D0000}"/>
    <cellStyle name="Accent3 2 2 10" xfId="3617" xr:uid="{00000000-0005-0000-0000-00007C0D0000}"/>
    <cellStyle name="Accent3 2 2 2" xfId="3618" xr:uid="{00000000-0005-0000-0000-00007D0D0000}"/>
    <cellStyle name="Accent3 2 2 2 10" xfId="3619" xr:uid="{00000000-0005-0000-0000-00007E0D0000}"/>
    <cellStyle name="Accent3 2 2 2 2" xfId="3620" xr:uid="{00000000-0005-0000-0000-00007F0D0000}"/>
    <cellStyle name="Accent3 2 2 2 3" xfId="3621" xr:uid="{00000000-0005-0000-0000-0000800D0000}"/>
    <cellStyle name="Accent3 2 2 2 4" xfId="3622" xr:uid="{00000000-0005-0000-0000-0000810D0000}"/>
    <cellStyle name="Accent3 2 2 2 5" xfId="3623" xr:uid="{00000000-0005-0000-0000-0000820D0000}"/>
    <cellStyle name="Accent3 2 2 2 6" xfId="3624" xr:uid="{00000000-0005-0000-0000-0000830D0000}"/>
    <cellStyle name="Accent3 2 2 2 7" xfId="3625" xr:uid="{00000000-0005-0000-0000-0000840D0000}"/>
    <cellStyle name="Accent3 2 2 2 8" xfId="3626" xr:uid="{00000000-0005-0000-0000-0000850D0000}"/>
    <cellStyle name="Accent3 2 2 2 9" xfId="3627" xr:uid="{00000000-0005-0000-0000-0000860D0000}"/>
    <cellStyle name="Accent3 2 2 3" xfId="3628" xr:uid="{00000000-0005-0000-0000-0000870D0000}"/>
    <cellStyle name="Accent3 2 2 4" xfId="3629" xr:uid="{00000000-0005-0000-0000-0000880D0000}"/>
    <cellStyle name="Accent3 2 2 5" xfId="3630" xr:uid="{00000000-0005-0000-0000-0000890D0000}"/>
    <cellStyle name="Accent3 2 2 6" xfId="3631" xr:uid="{00000000-0005-0000-0000-00008A0D0000}"/>
    <cellStyle name="Accent3 2 2 7" xfId="3632" xr:uid="{00000000-0005-0000-0000-00008B0D0000}"/>
    <cellStyle name="Accent3 2 2 8" xfId="3633" xr:uid="{00000000-0005-0000-0000-00008C0D0000}"/>
    <cellStyle name="Accent3 2 2 9" xfId="3634" xr:uid="{00000000-0005-0000-0000-00008D0D0000}"/>
    <cellStyle name="Accent3 2 3" xfId="3635" xr:uid="{00000000-0005-0000-0000-00008E0D0000}"/>
    <cellStyle name="Accent3 2 4" xfId="3636" xr:uid="{00000000-0005-0000-0000-00008F0D0000}"/>
    <cellStyle name="Accent3 2 5" xfId="3637" xr:uid="{00000000-0005-0000-0000-0000900D0000}"/>
    <cellStyle name="Accent3 2 6" xfId="3638" xr:uid="{00000000-0005-0000-0000-0000910D0000}"/>
    <cellStyle name="Accent3 2 7" xfId="3639" xr:uid="{00000000-0005-0000-0000-0000920D0000}"/>
    <cellStyle name="Accent3 2 8" xfId="3640" xr:uid="{00000000-0005-0000-0000-0000930D0000}"/>
    <cellStyle name="Accent3 2 9" xfId="3641" xr:uid="{00000000-0005-0000-0000-0000940D0000}"/>
    <cellStyle name="Accent3 2_CO GAS" xfId="3642" xr:uid="{00000000-0005-0000-0000-0000950D0000}"/>
    <cellStyle name="Accent3 3" xfId="3643" xr:uid="{00000000-0005-0000-0000-0000960D0000}"/>
    <cellStyle name="Accent3 3 2" xfId="3644" xr:uid="{00000000-0005-0000-0000-0000970D0000}"/>
    <cellStyle name="Accent3 3_CO GAS" xfId="3645" xr:uid="{00000000-0005-0000-0000-0000980D0000}"/>
    <cellStyle name="Accent3 4" xfId="3646" xr:uid="{00000000-0005-0000-0000-0000990D0000}"/>
    <cellStyle name="Accent3 4 2" xfId="3647" xr:uid="{00000000-0005-0000-0000-00009A0D0000}"/>
    <cellStyle name="Accent3 4_CO GAS" xfId="3648" xr:uid="{00000000-0005-0000-0000-00009B0D0000}"/>
    <cellStyle name="Accent3 5" xfId="3649" xr:uid="{00000000-0005-0000-0000-00009C0D0000}"/>
    <cellStyle name="Accent3 5 2" xfId="3650" xr:uid="{00000000-0005-0000-0000-00009D0D0000}"/>
    <cellStyle name="Accent3 5 3" xfId="3651" xr:uid="{00000000-0005-0000-0000-00009E0D0000}"/>
    <cellStyle name="Accent3 5_2011-2016 Forecast WITHOUT CO Wind Phases 2 and 3 &amp; WO BHP Wind -- 6-10-11" xfId="3652" xr:uid="{00000000-0005-0000-0000-00009F0D0000}"/>
    <cellStyle name="Accent3 6" xfId="3653" xr:uid="{00000000-0005-0000-0000-0000A00D0000}"/>
    <cellStyle name="Accent3 6 2" xfId="3654" xr:uid="{00000000-0005-0000-0000-0000A10D0000}"/>
    <cellStyle name="Accent3 6 3" xfId="3655" xr:uid="{00000000-0005-0000-0000-0000A20D0000}"/>
    <cellStyle name="Accent3 6_2011-2016 Forecast WITHOUT CO Wind Phases 2 and 3 &amp; WO BHP Wind -- 6-10-11" xfId="3656" xr:uid="{00000000-0005-0000-0000-0000A30D0000}"/>
    <cellStyle name="Accent3 7" xfId="3657" xr:uid="{00000000-0005-0000-0000-0000A40D0000}"/>
    <cellStyle name="Accent3 7 2" xfId="3658" xr:uid="{00000000-0005-0000-0000-0000A50D0000}"/>
    <cellStyle name="Accent3 7 3" xfId="3659" xr:uid="{00000000-0005-0000-0000-0000A60D0000}"/>
    <cellStyle name="Accent3 8" xfId="3660" xr:uid="{00000000-0005-0000-0000-0000A70D0000}"/>
    <cellStyle name="Accent3 8 2" xfId="3661" xr:uid="{00000000-0005-0000-0000-0000A80D0000}"/>
    <cellStyle name="Accent3 8 3" xfId="3662" xr:uid="{00000000-0005-0000-0000-0000A90D0000}"/>
    <cellStyle name="Accent3 9" xfId="3663" xr:uid="{00000000-0005-0000-0000-0000AA0D0000}"/>
    <cellStyle name="Accent3 9 2" xfId="3664" xr:uid="{00000000-0005-0000-0000-0000AB0D0000}"/>
    <cellStyle name="Accent3 9 3" xfId="3665" xr:uid="{00000000-0005-0000-0000-0000AC0D0000}"/>
    <cellStyle name="Accent4 10" xfId="3666" xr:uid="{00000000-0005-0000-0000-0000AD0D0000}"/>
    <cellStyle name="Accent4 10 2" xfId="3667" xr:uid="{00000000-0005-0000-0000-0000AE0D0000}"/>
    <cellStyle name="Accent4 11" xfId="3668" xr:uid="{00000000-0005-0000-0000-0000AF0D0000}"/>
    <cellStyle name="Accent4 11 2" xfId="3669" xr:uid="{00000000-0005-0000-0000-0000B00D0000}"/>
    <cellStyle name="Accent4 12" xfId="3670" xr:uid="{00000000-0005-0000-0000-0000B10D0000}"/>
    <cellStyle name="Accent4 12 2" xfId="3671" xr:uid="{00000000-0005-0000-0000-0000B20D0000}"/>
    <cellStyle name="Accent4 13" xfId="3672" xr:uid="{00000000-0005-0000-0000-0000B30D0000}"/>
    <cellStyle name="Accent4 14" xfId="3673" xr:uid="{00000000-0005-0000-0000-0000B40D0000}"/>
    <cellStyle name="Accent4 15" xfId="3674" xr:uid="{00000000-0005-0000-0000-0000B50D0000}"/>
    <cellStyle name="Accent4 2" xfId="36" xr:uid="{00000000-0005-0000-0000-0000B60D0000}"/>
    <cellStyle name="Accent4 2 10" xfId="3676" xr:uid="{00000000-0005-0000-0000-0000B70D0000}"/>
    <cellStyle name="Accent4 2 11" xfId="3677" xr:uid="{00000000-0005-0000-0000-0000B80D0000}"/>
    <cellStyle name="Accent4 2 12" xfId="3678" xr:uid="{00000000-0005-0000-0000-0000B90D0000}"/>
    <cellStyle name="Accent4 2 13" xfId="3675" xr:uid="{00000000-0005-0000-0000-0000BA0D0000}"/>
    <cellStyle name="Accent4 2 2" xfId="3679" xr:uid="{00000000-0005-0000-0000-0000BB0D0000}"/>
    <cellStyle name="Accent4 2 2 10" xfId="3680" xr:uid="{00000000-0005-0000-0000-0000BC0D0000}"/>
    <cellStyle name="Accent4 2 2 2" xfId="3681" xr:uid="{00000000-0005-0000-0000-0000BD0D0000}"/>
    <cellStyle name="Accent4 2 2 2 10" xfId="3682" xr:uid="{00000000-0005-0000-0000-0000BE0D0000}"/>
    <cellStyle name="Accent4 2 2 2 2" xfId="3683" xr:uid="{00000000-0005-0000-0000-0000BF0D0000}"/>
    <cellStyle name="Accent4 2 2 2 3" xfId="3684" xr:uid="{00000000-0005-0000-0000-0000C00D0000}"/>
    <cellStyle name="Accent4 2 2 2 4" xfId="3685" xr:uid="{00000000-0005-0000-0000-0000C10D0000}"/>
    <cellStyle name="Accent4 2 2 2 5" xfId="3686" xr:uid="{00000000-0005-0000-0000-0000C20D0000}"/>
    <cellStyle name="Accent4 2 2 2 6" xfId="3687" xr:uid="{00000000-0005-0000-0000-0000C30D0000}"/>
    <cellStyle name="Accent4 2 2 2 7" xfId="3688" xr:uid="{00000000-0005-0000-0000-0000C40D0000}"/>
    <cellStyle name="Accent4 2 2 2 8" xfId="3689" xr:uid="{00000000-0005-0000-0000-0000C50D0000}"/>
    <cellStyle name="Accent4 2 2 2 9" xfId="3690" xr:uid="{00000000-0005-0000-0000-0000C60D0000}"/>
    <cellStyle name="Accent4 2 2 3" xfId="3691" xr:uid="{00000000-0005-0000-0000-0000C70D0000}"/>
    <cellStyle name="Accent4 2 2 4" xfId="3692" xr:uid="{00000000-0005-0000-0000-0000C80D0000}"/>
    <cellStyle name="Accent4 2 2 5" xfId="3693" xr:uid="{00000000-0005-0000-0000-0000C90D0000}"/>
    <cellStyle name="Accent4 2 2 6" xfId="3694" xr:uid="{00000000-0005-0000-0000-0000CA0D0000}"/>
    <cellStyle name="Accent4 2 2 7" xfId="3695" xr:uid="{00000000-0005-0000-0000-0000CB0D0000}"/>
    <cellStyle name="Accent4 2 2 8" xfId="3696" xr:uid="{00000000-0005-0000-0000-0000CC0D0000}"/>
    <cellStyle name="Accent4 2 2 9" xfId="3697" xr:uid="{00000000-0005-0000-0000-0000CD0D0000}"/>
    <cellStyle name="Accent4 2 3" xfId="3698" xr:uid="{00000000-0005-0000-0000-0000CE0D0000}"/>
    <cellStyle name="Accent4 2 4" xfId="3699" xr:uid="{00000000-0005-0000-0000-0000CF0D0000}"/>
    <cellStyle name="Accent4 2 5" xfId="3700" xr:uid="{00000000-0005-0000-0000-0000D00D0000}"/>
    <cellStyle name="Accent4 2 6" xfId="3701" xr:uid="{00000000-0005-0000-0000-0000D10D0000}"/>
    <cellStyle name="Accent4 2 7" xfId="3702" xr:uid="{00000000-0005-0000-0000-0000D20D0000}"/>
    <cellStyle name="Accent4 2 8" xfId="3703" xr:uid="{00000000-0005-0000-0000-0000D30D0000}"/>
    <cellStyle name="Accent4 2 9" xfId="3704" xr:uid="{00000000-0005-0000-0000-0000D40D0000}"/>
    <cellStyle name="Accent4 2_CO GAS" xfId="3705" xr:uid="{00000000-0005-0000-0000-0000D50D0000}"/>
    <cellStyle name="Accent4 3" xfId="3706" xr:uid="{00000000-0005-0000-0000-0000D60D0000}"/>
    <cellStyle name="Accent4 3 2" xfId="3707" xr:uid="{00000000-0005-0000-0000-0000D70D0000}"/>
    <cellStyle name="Accent4 3_CO GAS" xfId="3708" xr:uid="{00000000-0005-0000-0000-0000D80D0000}"/>
    <cellStyle name="Accent4 4" xfId="3709" xr:uid="{00000000-0005-0000-0000-0000D90D0000}"/>
    <cellStyle name="Accent4 4 2" xfId="3710" xr:uid="{00000000-0005-0000-0000-0000DA0D0000}"/>
    <cellStyle name="Accent4 4_CO GAS" xfId="3711" xr:uid="{00000000-0005-0000-0000-0000DB0D0000}"/>
    <cellStyle name="Accent4 5" xfId="3712" xr:uid="{00000000-0005-0000-0000-0000DC0D0000}"/>
    <cellStyle name="Accent4 5 2" xfId="3713" xr:uid="{00000000-0005-0000-0000-0000DD0D0000}"/>
    <cellStyle name="Accent4 5 3" xfId="3714" xr:uid="{00000000-0005-0000-0000-0000DE0D0000}"/>
    <cellStyle name="Accent4 5_2011-2016 Forecast WITHOUT CO Wind Phases 2 and 3 &amp; WO BHP Wind -- 6-10-11" xfId="3715" xr:uid="{00000000-0005-0000-0000-0000DF0D0000}"/>
    <cellStyle name="Accent4 6" xfId="3716" xr:uid="{00000000-0005-0000-0000-0000E00D0000}"/>
    <cellStyle name="Accent4 6 2" xfId="3717" xr:uid="{00000000-0005-0000-0000-0000E10D0000}"/>
    <cellStyle name="Accent4 6 3" xfId="3718" xr:uid="{00000000-0005-0000-0000-0000E20D0000}"/>
    <cellStyle name="Accent4 6_2011-2016 Forecast WITHOUT CO Wind Phases 2 and 3 &amp; WO BHP Wind -- 6-10-11" xfId="3719" xr:uid="{00000000-0005-0000-0000-0000E30D0000}"/>
    <cellStyle name="Accent4 7" xfId="3720" xr:uid="{00000000-0005-0000-0000-0000E40D0000}"/>
    <cellStyle name="Accent4 7 2" xfId="3721" xr:uid="{00000000-0005-0000-0000-0000E50D0000}"/>
    <cellStyle name="Accent4 7 3" xfId="3722" xr:uid="{00000000-0005-0000-0000-0000E60D0000}"/>
    <cellStyle name="Accent4 8" xfId="3723" xr:uid="{00000000-0005-0000-0000-0000E70D0000}"/>
    <cellStyle name="Accent4 8 2" xfId="3724" xr:uid="{00000000-0005-0000-0000-0000E80D0000}"/>
    <cellStyle name="Accent4 8 3" xfId="3725" xr:uid="{00000000-0005-0000-0000-0000E90D0000}"/>
    <cellStyle name="Accent4 9" xfId="3726" xr:uid="{00000000-0005-0000-0000-0000EA0D0000}"/>
    <cellStyle name="Accent4 9 2" xfId="3727" xr:uid="{00000000-0005-0000-0000-0000EB0D0000}"/>
    <cellStyle name="Accent4 9 3" xfId="3728" xr:uid="{00000000-0005-0000-0000-0000EC0D0000}"/>
    <cellStyle name="Accent5 10" xfId="3729" xr:uid="{00000000-0005-0000-0000-0000ED0D0000}"/>
    <cellStyle name="Accent5 10 2" xfId="3730" xr:uid="{00000000-0005-0000-0000-0000EE0D0000}"/>
    <cellStyle name="Accent5 11" xfId="3731" xr:uid="{00000000-0005-0000-0000-0000EF0D0000}"/>
    <cellStyle name="Accent5 11 2" xfId="3732" xr:uid="{00000000-0005-0000-0000-0000F00D0000}"/>
    <cellStyle name="Accent5 12" xfId="3733" xr:uid="{00000000-0005-0000-0000-0000F10D0000}"/>
    <cellStyle name="Accent5 12 2" xfId="3734" xr:uid="{00000000-0005-0000-0000-0000F20D0000}"/>
    <cellStyle name="Accent5 13" xfId="3735" xr:uid="{00000000-0005-0000-0000-0000F30D0000}"/>
    <cellStyle name="Accent5 14" xfId="3736" xr:uid="{00000000-0005-0000-0000-0000F40D0000}"/>
    <cellStyle name="Accent5 15" xfId="3737" xr:uid="{00000000-0005-0000-0000-0000F50D0000}"/>
    <cellStyle name="Accent5 2" xfId="37" xr:uid="{00000000-0005-0000-0000-0000F60D0000}"/>
    <cellStyle name="Accent5 2 10" xfId="3738" xr:uid="{00000000-0005-0000-0000-0000F70D0000}"/>
    <cellStyle name="Accent5 2 11" xfId="3739" xr:uid="{00000000-0005-0000-0000-0000F80D0000}"/>
    <cellStyle name="Accent5 2 12" xfId="3740" xr:uid="{00000000-0005-0000-0000-0000F90D0000}"/>
    <cellStyle name="Accent5 2 2" xfId="3741" xr:uid="{00000000-0005-0000-0000-0000FA0D0000}"/>
    <cellStyle name="Accent5 2 2 10" xfId="3742" xr:uid="{00000000-0005-0000-0000-0000FB0D0000}"/>
    <cellStyle name="Accent5 2 2 2" xfId="3743" xr:uid="{00000000-0005-0000-0000-0000FC0D0000}"/>
    <cellStyle name="Accent5 2 2 2 10" xfId="3744" xr:uid="{00000000-0005-0000-0000-0000FD0D0000}"/>
    <cellStyle name="Accent5 2 2 2 2" xfId="3745" xr:uid="{00000000-0005-0000-0000-0000FE0D0000}"/>
    <cellStyle name="Accent5 2 2 2 3" xfId="3746" xr:uid="{00000000-0005-0000-0000-0000FF0D0000}"/>
    <cellStyle name="Accent5 2 2 2 4" xfId="3747" xr:uid="{00000000-0005-0000-0000-0000000E0000}"/>
    <cellStyle name="Accent5 2 2 2 5" xfId="3748" xr:uid="{00000000-0005-0000-0000-0000010E0000}"/>
    <cellStyle name="Accent5 2 2 2 6" xfId="3749" xr:uid="{00000000-0005-0000-0000-0000020E0000}"/>
    <cellStyle name="Accent5 2 2 2 7" xfId="3750" xr:uid="{00000000-0005-0000-0000-0000030E0000}"/>
    <cellStyle name="Accent5 2 2 2 8" xfId="3751" xr:uid="{00000000-0005-0000-0000-0000040E0000}"/>
    <cellStyle name="Accent5 2 2 2 9" xfId="3752" xr:uid="{00000000-0005-0000-0000-0000050E0000}"/>
    <cellStyle name="Accent5 2 2 3" xfId="3753" xr:uid="{00000000-0005-0000-0000-0000060E0000}"/>
    <cellStyle name="Accent5 2 2 4" xfId="3754" xr:uid="{00000000-0005-0000-0000-0000070E0000}"/>
    <cellStyle name="Accent5 2 2 5" xfId="3755" xr:uid="{00000000-0005-0000-0000-0000080E0000}"/>
    <cellStyle name="Accent5 2 2 6" xfId="3756" xr:uid="{00000000-0005-0000-0000-0000090E0000}"/>
    <cellStyle name="Accent5 2 2 7" xfId="3757" xr:uid="{00000000-0005-0000-0000-00000A0E0000}"/>
    <cellStyle name="Accent5 2 2 8" xfId="3758" xr:uid="{00000000-0005-0000-0000-00000B0E0000}"/>
    <cellStyle name="Accent5 2 2 9" xfId="3759" xr:uid="{00000000-0005-0000-0000-00000C0E0000}"/>
    <cellStyle name="Accent5 2 3" xfId="3760" xr:uid="{00000000-0005-0000-0000-00000D0E0000}"/>
    <cellStyle name="Accent5 2 4" xfId="3761" xr:uid="{00000000-0005-0000-0000-00000E0E0000}"/>
    <cellStyle name="Accent5 2 5" xfId="3762" xr:uid="{00000000-0005-0000-0000-00000F0E0000}"/>
    <cellStyle name="Accent5 2 6" xfId="3763" xr:uid="{00000000-0005-0000-0000-0000100E0000}"/>
    <cellStyle name="Accent5 2 7" xfId="3764" xr:uid="{00000000-0005-0000-0000-0000110E0000}"/>
    <cellStyle name="Accent5 2 8" xfId="3765" xr:uid="{00000000-0005-0000-0000-0000120E0000}"/>
    <cellStyle name="Accent5 2 9" xfId="3766" xr:uid="{00000000-0005-0000-0000-0000130E0000}"/>
    <cellStyle name="Accent5 2_CO GAS" xfId="3767" xr:uid="{00000000-0005-0000-0000-0000140E0000}"/>
    <cellStyle name="Accent5 3" xfId="3768" xr:uid="{00000000-0005-0000-0000-0000150E0000}"/>
    <cellStyle name="Accent5 3 2" xfId="3769" xr:uid="{00000000-0005-0000-0000-0000160E0000}"/>
    <cellStyle name="Accent5 3_CO GAS" xfId="3770" xr:uid="{00000000-0005-0000-0000-0000170E0000}"/>
    <cellStyle name="Accent5 4" xfId="3771" xr:uid="{00000000-0005-0000-0000-0000180E0000}"/>
    <cellStyle name="Accent5 4 2" xfId="3772" xr:uid="{00000000-0005-0000-0000-0000190E0000}"/>
    <cellStyle name="Accent5 4_CO GAS" xfId="3773" xr:uid="{00000000-0005-0000-0000-00001A0E0000}"/>
    <cellStyle name="Accent5 5" xfId="3774" xr:uid="{00000000-0005-0000-0000-00001B0E0000}"/>
    <cellStyle name="Accent5 5 2" xfId="3775" xr:uid="{00000000-0005-0000-0000-00001C0E0000}"/>
    <cellStyle name="Accent5 5 3" xfId="3776" xr:uid="{00000000-0005-0000-0000-00001D0E0000}"/>
    <cellStyle name="Accent5 5_CO GAS" xfId="3777" xr:uid="{00000000-0005-0000-0000-00001E0E0000}"/>
    <cellStyle name="Accent5 6" xfId="3778" xr:uid="{00000000-0005-0000-0000-00001F0E0000}"/>
    <cellStyle name="Accent5 6 2" xfId="3779" xr:uid="{00000000-0005-0000-0000-0000200E0000}"/>
    <cellStyle name="Accent5 6 3" xfId="3780" xr:uid="{00000000-0005-0000-0000-0000210E0000}"/>
    <cellStyle name="Accent5 7" xfId="3781" xr:uid="{00000000-0005-0000-0000-0000220E0000}"/>
    <cellStyle name="Accent5 7 2" xfId="3782" xr:uid="{00000000-0005-0000-0000-0000230E0000}"/>
    <cellStyle name="Accent5 7 3" xfId="3783" xr:uid="{00000000-0005-0000-0000-0000240E0000}"/>
    <cellStyle name="Accent5 8" xfId="3784" xr:uid="{00000000-0005-0000-0000-0000250E0000}"/>
    <cellStyle name="Accent5 8 2" xfId="3785" xr:uid="{00000000-0005-0000-0000-0000260E0000}"/>
    <cellStyle name="Accent5 8 3" xfId="3786" xr:uid="{00000000-0005-0000-0000-0000270E0000}"/>
    <cellStyle name="Accent5 9" xfId="3787" xr:uid="{00000000-0005-0000-0000-0000280E0000}"/>
    <cellStyle name="Accent5 9 2" xfId="3788" xr:uid="{00000000-0005-0000-0000-0000290E0000}"/>
    <cellStyle name="Accent5 9 3" xfId="3789" xr:uid="{00000000-0005-0000-0000-00002A0E0000}"/>
    <cellStyle name="Accent6 10" xfId="3790" xr:uid="{00000000-0005-0000-0000-00002B0E0000}"/>
    <cellStyle name="Accent6 10 2" xfId="3791" xr:uid="{00000000-0005-0000-0000-00002C0E0000}"/>
    <cellStyle name="Accent6 11" xfId="3792" xr:uid="{00000000-0005-0000-0000-00002D0E0000}"/>
    <cellStyle name="Accent6 11 2" xfId="3793" xr:uid="{00000000-0005-0000-0000-00002E0E0000}"/>
    <cellStyle name="Accent6 12" xfId="3794" xr:uid="{00000000-0005-0000-0000-00002F0E0000}"/>
    <cellStyle name="Accent6 12 2" xfId="3795" xr:uid="{00000000-0005-0000-0000-0000300E0000}"/>
    <cellStyle name="Accent6 13" xfId="3796" xr:uid="{00000000-0005-0000-0000-0000310E0000}"/>
    <cellStyle name="Accent6 14" xfId="3797" xr:uid="{00000000-0005-0000-0000-0000320E0000}"/>
    <cellStyle name="Accent6 15" xfId="3798" xr:uid="{00000000-0005-0000-0000-0000330E0000}"/>
    <cellStyle name="Accent6 2" xfId="38" xr:uid="{00000000-0005-0000-0000-0000340E0000}"/>
    <cellStyle name="Accent6 2 10" xfId="3800" xr:uid="{00000000-0005-0000-0000-0000350E0000}"/>
    <cellStyle name="Accent6 2 11" xfId="3801" xr:uid="{00000000-0005-0000-0000-0000360E0000}"/>
    <cellStyle name="Accent6 2 12" xfId="3802" xr:uid="{00000000-0005-0000-0000-0000370E0000}"/>
    <cellStyle name="Accent6 2 13" xfId="3799" xr:uid="{00000000-0005-0000-0000-0000380E0000}"/>
    <cellStyle name="Accent6 2 2" xfId="3803" xr:uid="{00000000-0005-0000-0000-0000390E0000}"/>
    <cellStyle name="Accent6 2 2 10" xfId="3804" xr:uid="{00000000-0005-0000-0000-00003A0E0000}"/>
    <cellStyle name="Accent6 2 2 2" xfId="3805" xr:uid="{00000000-0005-0000-0000-00003B0E0000}"/>
    <cellStyle name="Accent6 2 2 2 10" xfId="3806" xr:uid="{00000000-0005-0000-0000-00003C0E0000}"/>
    <cellStyle name="Accent6 2 2 2 2" xfId="3807" xr:uid="{00000000-0005-0000-0000-00003D0E0000}"/>
    <cellStyle name="Accent6 2 2 2 3" xfId="3808" xr:uid="{00000000-0005-0000-0000-00003E0E0000}"/>
    <cellStyle name="Accent6 2 2 2 4" xfId="3809" xr:uid="{00000000-0005-0000-0000-00003F0E0000}"/>
    <cellStyle name="Accent6 2 2 2 5" xfId="3810" xr:uid="{00000000-0005-0000-0000-0000400E0000}"/>
    <cellStyle name="Accent6 2 2 2 6" xfId="3811" xr:uid="{00000000-0005-0000-0000-0000410E0000}"/>
    <cellStyle name="Accent6 2 2 2 7" xfId="3812" xr:uid="{00000000-0005-0000-0000-0000420E0000}"/>
    <cellStyle name="Accent6 2 2 2 8" xfId="3813" xr:uid="{00000000-0005-0000-0000-0000430E0000}"/>
    <cellStyle name="Accent6 2 2 2 9" xfId="3814" xr:uid="{00000000-0005-0000-0000-0000440E0000}"/>
    <cellStyle name="Accent6 2 2 3" xfId="3815" xr:uid="{00000000-0005-0000-0000-0000450E0000}"/>
    <cellStyle name="Accent6 2 2 4" xfId="3816" xr:uid="{00000000-0005-0000-0000-0000460E0000}"/>
    <cellStyle name="Accent6 2 2 5" xfId="3817" xr:uid="{00000000-0005-0000-0000-0000470E0000}"/>
    <cellStyle name="Accent6 2 2 6" xfId="3818" xr:uid="{00000000-0005-0000-0000-0000480E0000}"/>
    <cellStyle name="Accent6 2 2 7" xfId="3819" xr:uid="{00000000-0005-0000-0000-0000490E0000}"/>
    <cellStyle name="Accent6 2 2 8" xfId="3820" xr:uid="{00000000-0005-0000-0000-00004A0E0000}"/>
    <cellStyle name="Accent6 2 2 9" xfId="3821" xr:uid="{00000000-0005-0000-0000-00004B0E0000}"/>
    <cellStyle name="Accent6 2 3" xfId="3822" xr:uid="{00000000-0005-0000-0000-00004C0E0000}"/>
    <cellStyle name="Accent6 2 4" xfId="3823" xr:uid="{00000000-0005-0000-0000-00004D0E0000}"/>
    <cellStyle name="Accent6 2 5" xfId="3824" xr:uid="{00000000-0005-0000-0000-00004E0E0000}"/>
    <cellStyle name="Accent6 2 6" xfId="3825" xr:uid="{00000000-0005-0000-0000-00004F0E0000}"/>
    <cellStyle name="Accent6 2 7" xfId="3826" xr:uid="{00000000-0005-0000-0000-0000500E0000}"/>
    <cellStyle name="Accent6 2 8" xfId="3827" xr:uid="{00000000-0005-0000-0000-0000510E0000}"/>
    <cellStyle name="Accent6 2 9" xfId="3828" xr:uid="{00000000-0005-0000-0000-0000520E0000}"/>
    <cellStyle name="Accent6 2_CO GAS" xfId="3829" xr:uid="{00000000-0005-0000-0000-0000530E0000}"/>
    <cellStyle name="Accent6 3" xfId="3830" xr:uid="{00000000-0005-0000-0000-0000540E0000}"/>
    <cellStyle name="Accent6 3 2" xfId="3831" xr:uid="{00000000-0005-0000-0000-0000550E0000}"/>
    <cellStyle name="Accent6 3_CO GAS" xfId="3832" xr:uid="{00000000-0005-0000-0000-0000560E0000}"/>
    <cellStyle name="Accent6 4" xfId="3833" xr:uid="{00000000-0005-0000-0000-0000570E0000}"/>
    <cellStyle name="Accent6 4 2" xfId="3834" xr:uid="{00000000-0005-0000-0000-0000580E0000}"/>
    <cellStyle name="Accent6 4_CO GAS" xfId="3835" xr:uid="{00000000-0005-0000-0000-0000590E0000}"/>
    <cellStyle name="Accent6 5" xfId="3836" xr:uid="{00000000-0005-0000-0000-00005A0E0000}"/>
    <cellStyle name="Accent6 5 2" xfId="3837" xr:uid="{00000000-0005-0000-0000-00005B0E0000}"/>
    <cellStyle name="Accent6 5 3" xfId="3838" xr:uid="{00000000-0005-0000-0000-00005C0E0000}"/>
    <cellStyle name="Accent6 5_2011-2016 Forecast WITHOUT CO Wind Phases 2 and 3 &amp; WO BHP Wind -- 6-10-11" xfId="3839" xr:uid="{00000000-0005-0000-0000-00005D0E0000}"/>
    <cellStyle name="Accent6 6" xfId="3840" xr:uid="{00000000-0005-0000-0000-00005E0E0000}"/>
    <cellStyle name="Accent6 6 2" xfId="3841" xr:uid="{00000000-0005-0000-0000-00005F0E0000}"/>
    <cellStyle name="Accent6 6 3" xfId="3842" xr:uid="{00000000-0005-0000-0000-0000600E0000}"/>
    <cellStyle name="Accent6 6_2011-2016 Forecast WITHOUT CO Wind Phases 2 and 3 &amp; WO BHP Wind -- 6-10-11" xfId="3843" xr:uid="{00000000-0005-0000-0000-0000610E0000}"/>
    <cellStyle name="Accent6 7" xfId="3844" xr:uid="{00000000-0005-0000-0000-0000620E0000}"/>
    <cellStyle name="Accent6 7 2" xfId="3845" xr:uid="{00000000-0005-0000-0000-0000630E0000}"/>
    <cellStyle name="Accent6 7 3" xfId="3846" xr:uid="{00000000-0005-0000-0000-0000640E0000}"/>
    <cellStyle name="Accent6 8" xfId="3847" xr:uid="{00000000-0005-0000-0000-0000650E0000}"/>
    <cellStyle name="Accent6 8 2" xfId="3848" xr:uid="{00000000-0005-0000-0000-0000660E0000}"/>
    <cellStyle name="Accent6 8 3" xfId="3849" xr:uid="{00000000-0005-0000-0000-0000670E0000}"/>
    <cellStyle name="Accent6 9" xfId="3850" xr:uid="{00000000-0005-0000-0000-0000680E0000}"/>
    <cellStyle name="Accent6 9 2" xfId="3851" xr:uid="{00000000-0005-0000-0000-0000690E0000}"/>
    <cellStyle name="Accent6 9 3" xfId="3852" xr:uid="{00000000-0005-0000-0000-00006A0E0000}"/>
    <cellStyle name="Accounting" xfId="39" xr:uid="{00000000-0005-0000-0000-00006B0E0000}"/>
    <cellStyle name="Actual Date" xfId="40" xr:uid="{00000000-0005-0000-0000-00006C0E0000}"/>
    <cellStyle name="ADDR" xfId="41" xr:uid="{00000000-0005-0000-0000-00006D0E0000}"/>
    <cellStyle name="Agara" xfId="42" xr:uid="{00000000-0005-0000-0000-00006E0E0000}"/>
    <cellStyle name="Bad 10" xfId="3853" xr:uid="{00000000-0005-0000-0000-00006F0E0000}"/>
    <cellStyle name="Bad 10 2" xfId="3854" xr:uid="{00000000-0005-0000-0000-0000700E0000}"/>
    <cellStyle name="Bad 11" xfId="3855" xr:uid="{00000000-0005-0000-0000-0000710E0000}"/>
    <cellStyle name="Bad 11 2" xfId="3856" xr:uid="{00000000-0005-0000-0000-0000720E0000}"/>
    <cellStyle name="Bad 12" xfId="3857" xr:uid="{00000000-0005-0000-0000-0000730E0000}"/>
    <cellStyle name="Bad 12 2" xfId="3858" xr:uid="{00000000-0005-0000-0000-0000740E0000}"/>
    <cellStyle name="Bad 13" xfId="3859" xr:uid="{00000000-0005-0000-0000-0000750E0000}"/>
    <cellStyle name="Bad 14" xfId="3860" xr:uid="{00000000-0005-0000-0000-0000760E0000}"/>
    <cellStyle name="Bad 15" xfId="3861" xr:uid="{00000000-0005-0000-0000-0000770E0000}"/>
    <cellStyle name="Bad 2" xfId="43" xr:uid="{00000000-0005-0000-0000-0000780E0000}"/>
    <cellStyle name="Bad 2 10" xfId="3863" xr:uid="{00000000-0005-0000-0000-0000790E0000}"/>
    <cellStyle name="Bad 2 11" xfId="3864" xr:uid="{00000000-0005-0000-0000-00007A0E0000}"/>
    <cellStyle name="Bad 2 12" xfId="3865" xr:uid="{00000000-0005-0000-0000-00007B0E0000}"/>
    <cellStyle name="Bad 2 13" xfId="3862" xr:uid="{00000000-0005-0000-0000-00007C0E0000}"/>
    <cellStyle name="Bad 2 2" xfId="3866" xr:uid="{00000000-0005-0000-0000-00007D0E0000}"/>
    <cellStyle name="Bad 2 2 10" xfId="3867" xr:uid="{00000000-0005-0000-0000-00007E0E0000}"/>
    <cellStyle name="Bad 2 2 2" xfId="3868" xr:uid="{00000000-0005-0000-0000-00007F0E0000}"/>
    <cellStyle name="Bad 2 2 2 10" xfId="3869" xr:uid="{00000000-0005-0000-0000-0000800E0000}"/>
    <cellStyle name="Bad 2 2 2 2" xfId="3870" xr:uid="{00000000-0005-0000-0000-0000810E0000}"/>
    <cellStyle name="Bad 2 2 2 3" xfId="3871" xr:uid="{00000000-0005-0000-0000-0000820E0000}"/>
    <cellStyle name="Bad 2 2 2 4" xfId="3872" xr:uid="{00000000-0005-0000-0000-0000830E0000}"/>
    <cellStyle name="Bad 2 2 2 5" xfId="3873" xr:uid="{00000000-0005-0000-0000-0000840E0000}"/>
    <cellStyle name="Bad 2 2 2 6" xfId="3874" xr:uid="{00000000-0005-0000-0000-0000850E0000}"/>
    <cellStyle name="Bad 2 2 2 7" xfId="3875" xr:uid="{00000000-0005-0000-0000-0000860E0000}"/>
    <cellStyle name="Bad 2 2 2 8" xfId="3876" xr:uid="{00000000-0005-0000-0000-0000870E0000}"/>
    <cellStyle name="Bad 2 2 2 9" xfId="3877" xr:uid="{00000000-0005-0000-0000-0000880E0000}"/>
    <cellStyle name="Bad 2 2 3" xfId="3878" xr:uid="{00000000-0005-0000-0000-0000890E0000}"/>
    <cellStyle name="Bad 2 2 4" xfId="3879" xr:uid="{00000000-0005-0000-0000-00008A0E0000}"/>
    <cellStyle name="Bad 2 2 5" xfId="3880" xr:uid="{00000000-0005-0000-0000-00008B0E0000}"/>
    <cellStyle name="Bad 2 2 6" xfId="3881" xr:uid="{00000000-0005-0000-0000-00008C0E0000}"/>
    <cellStyle name="Bad 2 2 7" xfId="3882" xr:uid="{00000000-0005-0000-0000-00008D0E0000}"/>
    <cellStyle name="Bad 2 2 8" xfId="3883" xr:uid="{00000000-0005-0000-0000-00008E0E0000}"/>
    <cellStyle name="Bad 2 2 9" xfId="3884" xr:uid="{00000000-0005-0000-0000-00008F0E0000}"/>
    <cellStyle name="Bad 2 3" xfId="3885" xr:uid="{00000000-0005-0000-0000-0000900E0000}"/>
    <cellStyle name="Bad 2 4" xfId="3886" xr:uid="{00000000-0005-0000-0000-0000910E0000}"/>
    <cellStyle name="Bad 2 5" xfId="3887" xr:uid="{00000000-0005-0000-0000-0000920E0000}"/>
    <cellStyle name="Bad 2 6" xfId="3888" xr:uid="{00000000-0005-0000-0000-0000930E0000}"/>
    <cellStyle name="Bad 2 7" xfId="3889" xr:uid="{00000000-0005-0000-0000-0000940E0000}"/>
    <cellStyle name="Bad 2 8" xfId="3890" xr:uid="{00000000-0005-0000-0000-0000950E0000}"/>
    <cellStyle name="Bad 2 9" xfId="3891" xr:uid="{00000000-0005-0000-0000-0000960E0000}"/>
    <cellStyle name="Bad 2_CO GAS" xfId="3892" xr:uid="{00000000-0005-0000-0000-0000970E0000}"/>
    <cellStyle name="Bad 3" xfId="3893" xr:uid="{00000000-0005-0000-0000-0000980E0000}"/>
    <cellStyle name="Bad 3 2" xfId="3894" xr:uid="{00000000-0005-0000-0000-0000990E0000}"/>
    <cellStyle name="Bad 3_CO GAS" xfId="3895" xr:uid="{00000000-0005-0000-0000-00009A0E0000}"/>
    <cellStyle name="Bad 4" xfId="3896" xr:uid="{00000000-0005-0000-0000-00009B0E0000}"/>
    <cellStyle name="Bad 4 2" xfId="3897" xr:uid="{00000000-0005-0000-0000-00009C0E0000}"/>
    <cellStyle name="Bad 4_CO GAS" xfId="3898" xr:uid="{00000000-0005-0000-0000-00009D0E0000}"/>
    <cellStyle name="Bad 5" xfId="3899" xr:uid="{00000000-0005-0000-0000-00009E0E0000}"/>
    <cellStyle name="Bad 5 2" xfId="3900" xr:uid="{00000000-0005-0000-0000-00009F0E0000}"/>
    <cellStyle name="Bad 5 3" xfId="3901" xr:uid="{00000000-0005-0000-0000-0000A00E0000}"/>
    <cellStyle name="Bad 5_2011-2016 Forecast WITHOUT CO Wind Phases 2 and 3 &amp; WO BHP Wind -- 6-10-11" xfId="3902" xr:uid="{00000000-0005-0000-0000-0000A10E0000}"/>
    <cellStyle name="Bad 6" xfId="3903" xr:uid="{00000000-0005-0000-0000-0000A20E0000}"/>
    <cellStyle name="Bad 6 2" xfId="3904" xr:uid="{00000000-0005-0000-0000-0000A30E0000}"/>
    <cellStyle name="Bad 6 3" xfId="3905" xr:uid="{00000000-0005-0000-0000-0000A40E0000}"/>
    <cellStyle name="Bad 6_2011-2016 Forecast WITHOUT CO Wind Phases 2 and 3 &amp; WO BHP Wind -- 6-10-11" xfId="3906" xr:uid="{00000000-0005-0000-0000-0000A50E0000}"/>
    <cellStyle name="Bad 7" xfId="3907" xr:uid="{00000000-0005-0000-0000-0000A60E0000}"/>
    <cellStyle name="Bad 7 2" xfId="3908" xr:uid="{00000000-0005-0000-0000-0000A70E0000}"/>
    <cellStyle name="Bad 7 3" xfId="3909" xr:uid="{00000000-0005-0000-0000-0000A80E0000}"/>
    <cellStyle name="Bad 8" xfId="3910" xr:uid="{00000000-0005-0000-0000-0000A90E0000}"/>
    <cellStyle name="Bad 8 2" xfId="3911" xr:uid="{00000000-0005-0000-0000-0000AA0E0000}"/>
    <cellStyle name="Bad 8 3" xfId="3912" xr:uid="{00000000-0005-0000-0000-0000AB0E0000}"/>
    <cellStyle name="Bad 9" xfId="3913" xr:uid="{00000000-0005-0000-0000-0000AC0E0000}"/>
    <cellStyle name="Bad 9 2" xfId="3914" xr:uid="{00000000-0005-0000-0000-0000AD0E0000}"/>
    <cellStyle name="Bad 9 3" xfId="3915" xr:uid="{00000000-0005-0000-0000-0000AE0E0000}"/>
    <cellStyle name="Body" xfId="44" xr:uid="{00000000-0005-0000-0000-0000AF0E0000}"/>
    <cellStyle name="Bottom bold border" xfId="45" xr:uid="{00000000-0005-0000-0000-0000B00E0000}"/>
    <cellStyle name="Bottom single border" xfId="46" xr:uid="{00000000-0005-0000-0000-0000B10E0000}"/>
    <cellStyle name="Business Unit" xfId="47" xr:uid="{00000000-0005-0000-0000-0000B20E0000}"/>
    <cellStyle name="C00A" xfId="48" xr:uid="{00000000-0005-0000-0000-0000B30E0000}"/>
    <cellStyle name="C00B" xfId="49" xr:uid="{00000000-0005-0000-0000-0000B40E0000}"/>
    <cellStyle name="C00L" xfId="50" xr:uid="{00000000-0005-0000-0000-0000B50E0000}"/>
    <cellStyle name="C01A" xfId="51" xr:uid="{00000000-0005-0000-0000-0000B60E0000}"/>
    <cellStyle name="C01B" xfId="52" xr:uid="{00000000-0005-0000-0000-0000B70E0000}"/>
    <cellStyle name="C01H" xfId="53" xr:uid="{00000000-0005-0000-0000-0000B80E0000}"/>
    <cellStyle name="C01L" xfId="54" xr:uid="{00000000-0005-0000-0000-0000B90E0000}"/>
    <cellStyle name="C02A" xfId="55" xr:uid="{00000000-0005-0000-0000-0000BA0E0000}"/>
    <cellStyle name="C02B" xfId="56" xr:uid="{00000000-0005-0000-0000-0000BB0E0000}"/>
    <cellStyle name="C02H" xfId="57" xr:uid="{00000000-0005-0000-0000-0000BC0E0000}"/>
    <cellStyle name="C02L" xfId="58" xr:uid="{00000000-0005-0000-0000-0000BD0E0000}"/>
    <cellStyle name="C03A" xfId="59" xr:uid="{00000000-0005-0000-0000-0000BE0E0000}"/>
    <cellStyle name="C03B" xfId="60" xr:uid="{00000000-0005-0000-0000-0000BF0E0000}"/>
    <cellStyle name="C03H" xfId="61" xr:uid="{00000000-0005-0000-0000-0000C00E0000}"/>
    <cellStyle name="C03L" xfId="62" xr:uid="{00000000-0005-0000-0000-0000C10E0000}"/>
    <cellStyle name="C04A" xfId="63" xr:uid="{00000000-0005-0000-0000-0000C20E0000}"/>
    <cellStyle name="C04B" xfId="64" xr:uid="{00000000-0005-0000-0000-0000C30E0000}"/>
    <cellStyle name="C04H" xfId="65" xr:uid="{00000000-0005-0000-0000-0000C40E0000}"/>
    <cellStyle name="C04L" xfId="66" xr:uid="{00000000-0005-0000-0000-0000C50E0000}"/>
    <cellStyle name="C05A" xfId="67" xr:uid="{00000000-0005-0000-0000-0000C60E0000}"/>
    <cellStyle name="C05B" xfId="68" xr:uid="{00000000-0005-0000-0000-0000C70E0000}"/>
    <cellStyle name="C05H" xfId="69" xr:uid="{00000000-0005-0000-0000-0000C80E0000}"/>
    <cellStyle name="C05L" xfId="70" xr:uid="{00000000-0005-0000-0000-0000C90E0000}"/>
    <cellStyle name="C06A" xfId="71" xr:uid="{00000000-0005-0000-0000-0000CA0E0000}"/>
    <cellStyle name="C06B" xfId="72" xr:uid="{00000000-0005-0000-0000-0000CB0E0000}"/>
    <cellStyle name="C06H" xfId="73" xr:uid="{00000000-0005-0000-0000-0000CC0E0000}"/>
    <cellStyle name="C06L" xfId="74" xr:uid="{00000000-0005-0000-0000-0000CD0E0000}"/>
    <cellStyle name="C07A" xfId="75" xr:uid="{00000000-0005-0000-0000-0000CE0E0000}"/>
    <cellStyle name="C07B" xfId="76" xr:uid="{00000000-0005-0000-0000-0000CF0E0000}"/>
    <cellStyle name="C07H" xfId="77" xr:uid="{00000000-0005-0000-0000-0000D00E0000}"/>
    <cellStyle name="C07L" xfId="78" xr:uid="{00000000-0005-0000-0000-0000D10E0000}"/>
    <cellStyle name="Calculation 10" xfId="3916" xr:uid="{00000000-0005-0000-0000-0000D20E0000}"/>
    <cellStyle name="Calculation 10 2" xfId="3917" xr:uid="{00000000-0005-0000-0000-0000D30E0000}"/>
    <cellStyle name="Calculation 11" xfId="3918" xr:uid="{00000000-0005-0000-0000-0000D40E0000}"/>
    <cellStyle name="Calculation 11 2" xfId="3919" xr:uid="{00000000-0005-0000-0000-0000D50E0000}"/>
    <cellStyle name="Calculation 12" xfId="3920" xr:uid="{00000000-0005-0000-0000-0000D60E0000}"/>
    <cellStyle name="Calculation 12 2" xfId="3921" xr:uid="{00000000-0005-0000-0000-0000D70E0000}"/>
    <cellStyle name="Calculation 13" xfId="3922" xr:uid="{00000000-0005-0000-0000-0000D80E0000}"/>
    <cellStyle name="Calculation 14" xfId="3923" xr:uid="{00000000-0005-0000-0000-0000D90E0000}"/>
    <cellStyle name="Calculation 15" xfId="3924" xr:uid="{00000000-0005-0000-0000-0000DA0E0000}"/>
    <cellStyle name="Calculation 2" xfId="79" xr:uid="{00000000-0005-0000-0000-0000DB0E0000}"/>
    <cellStyle name="Calculation 2 10" xfId="3926" xr:uid="{00000000-0005-0000-0000-0000DC0E0000}"/>
    <cellStyle name="Calculation 2 11" xfId="3927" xr:uid="{00000000-0005-0000-0000-0000DD0E0000}"/>
    <cellStyle name="Calculation 2 12" xfId="3928" xr:uid="{00000000-0005-0000-0000-0000DE0E0000}"/>
    <cellStyle name="Calculation 2 13" xfId="3925" xr:uid="{00000000-0005-0000-0000-0000DF0E0000}"/>
    <cellStyle name="Calculation 2 2" xfId="3929" xr:uid="{00000000-0005-0000-0000-0000E00E0000}"/>
    <cellStyle name="Calculation 2 2 10" xfId="3930" xr:uid="{00000000-0005-0000-0000-0000E10E0000}"/>
    <cellStyle name="Calculation 2 2 2" xfId="3931" xr:uid="{00000000-0005-0000-0000-0000E20E0000}"/>
    <cellStyle name="Calculation 2 2 2 10" xfId="3932" xr:uid="{00000000-0005-0000-0000-0000E30E0000}"/>
    <cellStyle name="Calculation 2 2 2 2" xfId="3933" xr:uid="{00000000-0005-0000-0000-0000E40E0000}"/>
    <cellStyle name="Calculation 2 2 2 3" xfId="3934" xr:uid="{00000000-0005-0000-0000-0000E50E0000}"/>
    <cellStyle name="Calculation 2 2 2 4" xfId="3935" xr:uid="{00000000-0005-0000-0000-0000E60E0000}"/>
    <cellStyle name="Calculation 2 2 2 5" xfId="3936" xr:uid="{00000000-0005-0000-0000-0000E70E0000}"/>
    <cellStyle name="Calculation 2 2 2 6" xfId="3937" xr:uid="{00000000-0005-0000-0000-0000E80E0000}"/>
    <cellStyle name="Calculation 2 2 2 7" xfId="3938" xr:uid="{00000000-0005-0000-0000-0000E90E0000}"/>
    <cellStyle name="Calculation 2 2 2 8" xfId="3939" xr:uid="{00000000-0005-0000-0000-0000EA0E0000}"/>
    <cellStyle name="Calculation 2 2 2 9" xfId="3940" xr:uid="{00000000-0005-0000-0000-0000EB0E0000}"/>
    <cellStyle name="Calculation 2 2 3" xfId="3941" xr:uid="{00000000-0005-0000-0000-0000EC0E0000}"/>
    <cellStyle name="Calculation 2 2 4" xfId="3942" xr:uid="{00000000-0005-0000-0000-0000ED0E0000}"/>
    <cellStyle name="Calculation 2 2 5" xfId="3943" xr:uid="{00000000-0005-0000-0000-0000EE0E0000}"/>
    <cellStyle name="Calculation 2 2 6" xfId="3944" xr:uid="{00000000-0005-0000-0000-0000EF0E0000}"/>
    <cellStyle name="Calculation 2 2 7" xfId="3945" xr:uid="{00000000-0005-0000-0000-0000F00E0000}"/>
    <cellStyle name="Calculation 2 2 8" xfId="3946" xr:uid="{00000000-0005-0000-0000-0000F10E0000}"/>
    <cellStyle name="Calculation 2 2 9" xfId="3947" xr:uid="{00000000-0005-0000-0000-0000F20E0000}"/>
    <cellStyle name="Calculation 2 3" xfId="3948" xr:uid="{00000000-0005-0000-0000-0000F30E0000}"/>
    <cellStyle name="Calculation 2 4" xfId="3949" xr:uid="{00000000-0005-0000-0000-0000F40E0000}"/>
    <cellStyle name="Calculation 2 5" xfId="3950" xr:uid="{00000000-0005-0000-0000-0000F50E0000}"/>
    <cellStyle name="Calculation 2 6" xfId="3951" xr:uid="{00000000-0005-0000-0000-0000F60E0000}"/>
    <cellStyle name="Calculation 2 7" xfId="3952" xr:uid="{00000000-0005-0000-0000-0000F70E0000}"/>
    <cellStyle name="Calculation 2 8" xfId="3953" xr:uid="{00000000-0005-0000-0000-0000F80E0000}"/>
    <cellStyle name="Calculation 2 9" xfId="3954" xr:uid="{00000000-0005-0000-0000-0000F90E0000}"/>
    <cellStyle name="Calculation 2_CO GAS" xfId="3955" xr:uid="{00000000-0005-0000-0000-0000FA0E0000}"/>
    <cellStyle name="Calculation 3" xfId="3956" xr:uid="{00000000-0005-0000-0000-0000FB0E0000}"/>
    <cellStyle name="Calculation 3 2" xfId="3957" xr:uid="{00000000-0005-0000-0000-0000FC0E0000}"/>
    <cellStyle name="Calculation 3_CO GAS" xfId="3958" xr:uid="{00000000-0005-0000-0000-0000FD0E0000}"/>
    <cellStyle name="Calculation 4" xfId="3959" xr:uid="{00000000-0005-0000-0000-0000FE0E0000}"/>
    <cellStyle name="Calculation 4 2" xfId="3960" xr:uid="{00000000-0005-0000-0000-0000FF0E0000}"/>
    <cellStyle name="Calculation 4_CO GAS" xfId="3961" xr:uid="{00000000-0005-0000-0000-0000000F0000}"/>
    <cellStyle name="Calculation 5" xfId="3962" xr:uid="{00000000-0005-0000-0000-0000010F0000}"/>
    <cellStyle name="Calculation 5 2" xfId="3963" xr:uid="{00000000-0005-0000-0000-0000020F0000}"/>
    <cellStyle name="Calculation 5 3" xfId="3964" xr:uid="{00000000-0005-0000-0000-0000030F0000}"/>
    <cellStyle name="Calculation 5_2011-2016 Forecast WITHOUT CO Wind Phases 2 and 3 &amp; WO BHP Wind -- 6-10-11" xfId="3965" xr:uid="{00000000-0005-0000-0000-0000040F0000}"/>
    <cellStyle name="Calculation 6" xfId="3966" xr:uid="{00000000-0005-0000-0000-0000050F0000}"/>
    <cellStyle name="Calculation 6 2" xfId="3967" xr:uid="{00000000-0005-0000-0000-0000060F0000}"/>
    <cellStyle name="Calculation 6 3" xfId="3968" xr:uid="{00000000-0005-0000-0000-0000070F0000}"/>
    <cellStyle name="Calculation 6_2011-2016 Forecast WITHOUT CO Wind Phases 2 and 3 &amp; WO BHP Wind -- 6-10-11" xfId="3969" xr:uid="{00000000-0005-0000-0000-0000080F0000}"/>
    <cellStyle name="Calculation 7" xfId="3970" xr:uid="{00000000-0005-0000-0000-0000090F0000}"/>
    <cellStyle name="Calculation 7 2" xfId="3971" xr:uid="{00000000-0005-0000-0000-00000A0F0000}"/>
    <cellStyle name="Calculation 7 3" xfId="3972" xr:uid="{00000000-0005-0000-0000-00000B0F0000}"/>
    <cellStyle name="Calculation 8" xfId="3973" xr:uid="{00000000-0005-0000-0000-00000C0F0000}"/>
    <cellStyle name="Calculation 8 2" xfId="3974" xr:uid="{00000000-0005-0000-0000-00000D0F0000}"/>
    <cellStyle name="Calculation 8 3" xfId="3975" xr:uid="{00000000-0005-0000-0000-00000E0F0000}"/>
    <cellStyle name="Calculation 9" xfId="3976" xr:uid="{00000000-0005-0000-0000-00000F0F0000}"/>
    <cellStyle name="Calculation 9 2" xfId="3977" xr:uid="{00000000-0005-0000-0000-0000100F0000}"/>
    <cellStyle name="Calculation 9 3" xfId="3978" xr:uid="{00000000-0005-0000-0000-0000110F0000}"/>
    <cellStyle name="Centered Heading" xfId="3979" xr:uid="{00000000-0005-0000-0000-0000120F0000}"/>
    <cellStyle name="Check Cell 10" xfId="3980" xr:uid="{00000000-0005-0000-0000-0000130F0000}"/>
    <cellStyle name="Check Cell 10 2" xfId="3981" xr:uid="{00000000-0005-0000-0000-0000140F0000}"/>
    <cellStyle name="Check Cell 11" xfId="3982" xr:uid="{00000000-0005-0000-0000-0000150F0000}"/>
    <cellStyle name="Check Cell 11 2" xfId="3983" xr:uid="{00000000-0005-0000-0000-0000160F0000}"/>
    <cellStyle name="Check Cell 12" xfId="3984" xr:uid="{00000000-0005-0000-0000-0000170F0000}"/>
    <cellStyle name="Check Cell 12 2" xfId="3985" xr:uid="{00000000-0005-0000-0000-0000180F0000}"/>
    <cellStyle name="Check Cell 13" xfId="3986" xr:uid="{00000000-0005-0000-0000-0000190F0000}"/>
    <cellStyle name="Check Cell 14" xfId="3987" xr:uid="{00000000-0005-0000-0000-00001A0F0000}"/>
    <cellStyle name="Check Cell 15" xfId="3988" xr:uid="{00000000-0005-0000-0000-00001B0F0000}"/>
    <cellStyle name="Check Cell 2" xfId="80" xr:uid="{00000000-0005-0000-0000-00001C0F0000}"/>
    <cellStyle name="Check Cell 2 10" xfId="3989" xr:uid="{00000000-0005-0000-0000-00001D0F0000}"/>
    <cellStyle name="Check Cell 2 11" xfId="3990" xr:uid="{00000000-0005-0000-0000-00001E0F0000}"/>
    <cellStyle name="Check Cell 2 12" xfId="3991" xr:uid="{00000000-0005-0000-0000-00001F0F0000}"/>
    <cellStyle name="Check Cell 2 2" xfId="3992" xr:uid="{00000000-0005-0000-0000-0000200F0000}"/>
    <cellStyle name="Check Cell 2 2 10" xfId="3993" xr:uid="{00000000-0005-0000-0000-0000210F0000}"/>
    <cellStyle name="Check Cell 2 2 2" xfId="3994" xr:uid="{00000000-0005-0000-0000-0000220F0000}"/>
    <cellStyle name="Check Cell 2 2 2 10" xfId="3995" xr:uid="{00000000-0005-0000-0000-0000230F0000}"/>
    <cellStyle name="Check Cell 2 2 2 2" xfId="3996" xr:uid="{00000000-0005-0000-0000-0000240F0000}"/>
    <cellStyle name="Check Cell 2 2 2 3" xfId="3997" xr:uid="{00000000-0005-0000-0000-0000250F0000}"/>
    <cellStyle name="Check Cell 2 2 2 4" xfId="3998" xr:uid="{00000000-0005-0000-0000-0000260F0000}"/>
    <cellStyle name="Check Cell 2 2 2 5" xfId="3999" xr:uid="{00000000-0005-0000-0000-0000270F0000}"/>
    <cellStyle name="Check Cell 2 2 2 6" xfId="4000" xr:uid="{00000000-0005-0000-0000-0000280F0000}"/>
    <cellStyle name="Check Cell 2 2 2 7" xfId="4001" xr:uid="{00000000-0005-0000-0000-0000290F0000}"/>
    <cellStyle name="Check Cell 2 2 2 8" xfId="4002" xr:uid="{00000000-0005-0000-0000-00002A0F0000}"/>
    <cellStyle name="Check Cell 2 2 2 9" xfId="4003" xr:uid="{00000000-0005-0000-0000-00002B0F0000}"/>
    <cellStyle name="Check Cell 2 2 3" xfId="4004" xr:uid="{00000000-0005-0000-0000-00002C0F0000}"/>
    <cellStyle name="Check Cell 2 2 4" xfId="4005" xr:uid="{00000000-0005-0000-0000-00002D0F0000}"/>
    <cellStyle name="Check Cell 2 2 5" xfId="4006" xr:uid="{00000000-0005-0000-0000-00002E0F0000}"/>
    <cellStyle name="Check Cell 2 2 6" xfId="4007" xr:uid="{00000000-0005-0000-0000-00002F0F0000}"/>
    <cellStyle name="Check Cell 2 2 7" xfId="4008" xr:uid="{00000000-0005-0000-0000-0000300F0000}"/>
    <cellStyle name="Check Cell 2 2 8" xfId="4009" xr:uid="{00000000-0005-0000-0000-0000310F0000}"/>
    <cellStyle name="Check Cell 2 2 9" xfId="4010" xr:uid="{00000000-0005-0000-0000-0000320F0000}"/>
    <cellStyle name="Check Cell 2 3" xfId="4011" xr:uid="{00000000-0005-0000-0000-0000330F0000}"/>
    <cellStyle name="Check Cell 2 4" xfId="4012" xr:uid="{00000000-0005-0000-0000-0000340F0000}"/>
    <cellStyle name="Check Cell 2 5" xfId="4013" xr:uid="{00000000-0005-0000-0000-0000350F0000}"/>
    <cellStyle name="Check Cell 2 6" xfId="4014" xr:uid="{00000000-0005-0000-0000-0000360F0000}"/>
    <cellStyle name="Check Cell 2 7" xfId="4015" xr:uid="{00000000-0005-0000-0000-0000370F0000}"/>
    <cellStyle name="Check Cell 2 8" xfId="4016" xr:uid="{00000000-0005-0000-0000-0000380F0000}"/>
    <cellStyle name="Check Cell 2 9" xfId="4017" xr:uid="{00000000-0005-0000-0000-0000390F0000}"/>
    <cellStyle name="Check Cell 2_CO GAS" xfId="4018" xr:uid="{00000000-0005-0000-0000-00003A0F0000}"/>
    <cellStyle name="Check Cell 3" xfId="4019" xr:uid="{00000000-0005-0000-0000-00003B0F0000}"/>
    <cellStyle name="Check Cell 3 2" xfId="4020" xr:uid="{00000000-0005-0000-0000-00003C0F0000}"/>
    <cellStyle name="Check Cell 3_CO GAS" xfId="4021" xr:uid="{00000000-0005-0000-0000-00003D0F0000}"/>
    <cellStyle name="Check Cell 4" xfId="4022" xr:uid="{00000000-0005-0000-0000-00003E0F0000}"/>
    <cellStyle name="Check Cell 4 2" xfId="4023" xr:uid="{00000000-0005-0000-0000-00003F0F0000}"/>
    <cellStyle name="Check Cell 4_CO GAS" xfId="4024" xr:uid="{00000000-0005-0000-0000-0000400F0000}"/>
    <cellStyle name="Check Cell 5" xfId="4025" xr:uid="{00000000-0005-0000-0000-0000410F0000}"/>
    <cellStyle name="Check Cell 5 2" xfId="4026" xr:uid="{00000000-0005-0000-0000-0000420F0000}"/>
    <cellStyle name="Check Cell 5 3" xfId="4027" xr:uid="{00000000-0005-0000-0000-0000430F0000}"/>
    <cellStyle name="Check Cell 5_2011-2016 Forecast WITHOUT CO Wind Phases 2 and 3 &amp; WO BHP Wind -- 6-10-11" xfId="4028" xr:uid="{00000000-0005-0000-0000-0000440F0000}"/>
    <cellStyle name="Check Cell 6" xfId="4029" xr:uid="{00000000-0005-0000-0000-0000450F0000}"/>
    <cellStyle name="Check Cell 6 2" xfId="4030" xr:uid="{00000000-0005-0000-0000-0000460F0000}"/>
    <cellStyle name="Check Cell 6 3" xfId="4031" xr:uid="{00000000-0005-0000-0000-0000470F0000}"/>
    <cellStyle name="Check Cell 6_2011-2016 Forecast WITHOUT CO Wind Phases 2 and 3 &amp; WO BHP Wind -- 6-10-11" xfId="4032" xr:uid="{00000000-0005-0000-0000-0000480F0000}"/>
    <cellStyle name="Check Cell 7" xfId="4033" xr:uid="{00000000-0005-0000-0000-0000490F0000}"/>
    <cellStyle name="Check Cell 7 2" xfId="4034" xr:uid="{00000000-0005-0000-0000-00004A0F0000}"/>
    <cellStyle name="Check Cell 7 3" xfId="4035" xr:uid="{00000000-0005-0000-0000-00004B0F0000}"/>
    <cellStyle name="Check Cell 8" xfId="4036" xr:uid="{00000000-0005-0000-0000-00004C0F0000}"/>
    <cellStyle name="Check Cell 8 2" xfId="4037" xr:uid="{00000000-0005-0000-0000-00004D0F0000}"/>
    <cellStyle name="Check Cell 8 3" xfId="4038" xr:uid="{00000000-0005-0000-0000-00004E0F0000}"/>
    <cellStyle name="Check Cell 9" xfId="4039" xr:uid="{00000000-0005-0000-0000-00004F0F0000}"/>
    <cellStyle name="Check Cell 9 2" xfId="4040" xr:uid="{00000000-0005-0000-0000-0000500F0000}"/>
    <cellStyle name="Check Cell 9 3" xfId="4041" xr:uid="{00000000-0005-0000-0000-0000510F0000}"/>
    <cellStyle name="Comma" xfId="1" builtinId="3"/>
    <cellStyle name="Comma [0 Decimal]" xfId="4042" xr:uid="{00000000-0005-0000-0000-0000530F0000}"/>
    <cellStyle name="Comma [0 Decimal] 2" xfId="5417" xr:uid="{00000000-0005-0000-0000-0000540F0000}"/>
    <cellStyle name="Comma [0] 2" xfId="5418" xr:uid="{00000000-0005-0000-0000-0000550F0000}"/>
    <cellStyle name="Comma [0] 3" xfId="5419" xr:uid="{00000000-0005-0000-0000-0000560F0000}"/>
    <cellStyle name="Comma [0] 3 2" xfId="5420" xr:uid="{00000000-0005-0000-0000-0000570F0000}"/>
    <cellStyle name="Comma [0] 4" xfId="5421" xr:uid="{00000000-0005-0000-0000-0000580F0000}"/>
    <cellStyle name="Comma [0] 4 2" xfId="5422" xr:uid="{00000000-0005-0000-0000-0000590F0000}"/>
    <cellStyle name="Comma [0] 5" xfId="5423" xr:uid="{00000000-0005-0000-0000-00005A0F0000}"/>
    <cellStyle name="Comma [2 Decimal]" xfId="4043" xr:uid="{00000000-0005-0000-0000-00005B0F0000}"/>
    <cellStyle name="Comma [2 Decimal] 2" xfId="5424" xr:uid="{00000000-0005-0000-0000-00005C0F0000}"/>
    <cellStyle name="Comma [3 Decimal]" xfId="4044" xr:uid="{00000000-0005-0000-0000-00005D0F0000}"/>
    <cellStyle name="Comma [3 Decimal] 2" xfId="5425" xr:uid="{00000000-0005-0000-0000-00005E0F0000}"/>
    <cellStyle name="Comma 0" xfId="81" xr:uid="{00000000-0005-0000-0000-00005F0F0000}"/>
    <cellStyle name="Comma 0.0" xfId="4045" xr:uid="{00000000-0005-0000-0000-0000600F0000}"/>
    <cellStyle name="Comma 0.00" xfId="4046" xr:uid="{00000000-0005-0000-0000-0000610F0000}"/>
    <cellStyle name="Comma 0.000" xfId="4047" xr:uid="{00000000-0005-0000-0000-0000620F0000}"/>
    <cellStyle name="Comma 0.0000" xfId="4048" xr:uid="{00000000-0005-0000-0000-0000630F0000}"/>
    <cellStyle name="Comma 10" xfId="4049" xr:uid="{00000000-0005-0000-0000-0000640F0000}"/>
    <cellStyle name="Comma 10 2" xfId="4050" xr:uid="{00000000-0005-0000-0000-0000650F0000}"/>
    <cellStyle name="Comma 10 3" xfId="4051" xr:uid="{00000000-0005-0000-0000-0000660F0000}"/>
    <cellStyle name="Comma 11" xfId="4052" xr:uid="{00000000-0005-0000-0000-0000670F0000}"/>
    <cellStyle name="Comma 11 2" xfId="4053" xr:uid="{00000000-0005-0000-0000-0000680F0000}"/>
    <cellStyle name="Comma 11 3" xfId="5733" xr:uid="{00000000-0005-0000-0000-0000690F0000}"/>
    <cellStyle name="Comma 12" xfId="4054" xr:uid="{00000000-0005-0000-0000-00006A0F0000}"/>
    <cellStyle name="Comma 13" xfId="4055" xr:uid="{00000000-0005-0000-0000-00006B0F0000}"/>
    <cellStyle name="Comma 14" xfId="4056" xr:uid="{00000000-0005-0000-0000-00006C0F0000}"/>
    <cellStyle name="Comma 14 2" xfId="5426" xr:uid="{00000000-0005-0000-0000-00006D0F0000}"/>
    <cellStyle name="Comma 15" xfId="4057" xr:uid="{00000000-0005-0000-0000-00006E0F0000}"/>
    <cellStyle name="Comma 15 2" xfId="5427" xr:uid="{00000000-0005-0000-0000-00006F0F0000}"/>
    <cellStyle name="Comma 16" xfId="4058" xr:uid="{00000000-0005-0000-0000-0000700F0000}"/>
    <cellStyle name="Comma 16 2" xfId="5775" xr:uid="{00000000-0005-0000-0000-0000710F0000}"/>
    <cellStyle name="Comma 17" xfId="5416" xr:uid="{00000000-0005-0000-0000-0000720F0000}"/>
    <cellStyle name="Comma 17 2" xfId="5771" xr:uid="{00000000-0005-0000-0000-0000730F0000}"/>
    <cellStyle name="Comma 18" xfId="5428" xr:uid="{00000000-0005-0000-0000-0000740F0000}"/>
    <cellStyle name="Comma 19" xfId="5429" xr:uid="{00000000-0005-0000-0000-0000750F0000}"/>
    <cellStyle name="Comma 2" xfId="82" xr:uid="{00000000-0005-0000-0000-0000760F0000}"/>
    <cellStyle name="Comma 2 10" xfId="4059" xr:uid="{00000000-0005-0000-0000-0000770F0000}"/>
    <cellStyle name="Comma 2 10 2" xfId="4060" xr:uid="{00000000-0005-0000-0000-0000780F0000}"/>
    <cellStyle name="Comma 2 11" xfId="4061" xr:uid="{00000000-0005-0000-0000-0000790F0000}"/>
    <cellStyle name="Comma 2 11 2" xfId="4062" xr:uid="{00000000-0005-0000-0000-00007A0F0000}"/>
    <cellStyle name="Comma 2 12" xfId="4063" xr:uid="{00000000-0005-0000-0000-00007B0F0000}"/>
    <cellStyle name="Comma 2 12 2" xfId="4064" xr:uid="{00000000-0005-0000-0000-00007C0F0000}"/>
    <cellStyle name="Comma 2 13" xfId="4065" xr:uid="{00000000-0005-0000-0000-00007D0F0000}"/>
    <cellStyle name="Comma 2 14" xfId="4066" xr:uid="{00000000-0005-0000-0000-00007E0F0000}"/>
    <cellStyle name="Comma 2 15" xfId="5891" xr:uid="{00000000-0005-0000-0000-00007F0F0000}"/>
    <cellStyle name="Comma 2 2" xfId="4067" xr:uid="{00000000-0005-0000-0000-0000800F0000}"/>
    <cellStyle name="Comma 2 2 2" xfId="4068" xr:uid="{00000000-0005-0000-0000-0000810F0000}"/>
    <cellStyle name="Comma 2 2 2 2" xfId="4069" xr:uid="{00000000-0005-0000-0000-0000820F0000}"/>
    <cellStyle name="Comma 2 2 2 3" xfId="4070" xr:uid="{00000000-0005-0000-0000-0000830F0000}"/>
    <cellStyle name="Comma 2 2 3" xfId="5843" xr:uid="{00000000-0005-0000-0000-0000840F0000}"/>
    <cellStyle name="Comma 2 3" xfId="4071" xr:uid="{00000000-0005-0000-0000-0000850F0000}"/>
    <cellStyle name="Comma 2 3 10" xfId="4072" xr:uid="{00000000-0005-0000-0000-0000860F0000}"/>
    <cellStyle name="Comma 2 3 11" xfId="4073" xr:uid="{00000000-0005-0000-0000-0000870F0000}"/>
    <cellStyle name="Comma 2 3 12" xfId="5857" xr:uid="{00000000-0005-0000-0000-0000880F0000}"/>
    <cellStyle name="Comma 2 3 2" xfId="4074" xr:uid="{00000000-0005-0000-0000-0000890F0000}"/>
    <cellStyle name="Comma 2 3 3" xfId="4075" xr:uid="{00000000-0005-0000-0000-00008A0F0000}"/>
    <cellStyle name="Comma 2 3 4" xfId="4076" xr:uid="{00000000-0005-0000-0000-00008B0F0000}"/>
    <cellStyle name="Comma 2 3 5" xfId="4077" xr:uid="{00000000-0005-0000-0000-00008C0F0000}"/>
    <cellStyle name="Comma 2 3 6" xfId="4078" xr:uid="{00000000-0005-0000-0000-00008D0F0000}"/>
    <cellStyle name="Comma 2 3 7" xfId="4079" xr:uid="{00000000-0005-0000-0000-00008E0F0000}"/>
    <cellStyle name="Comma 2 3 8" xfId="4080" xr:uid="{00000000-0005-0000-0000-00008F0F0000}"/>
    <cellStyle name="Comma 2 3 9" xfId="4081" xr:uid="{00000000-0005-0000-0000-0000900F0000}"/>
    <cellStyle name="Comma 2 4" xfId="4082" xr:uid="{00000000-0005-0000-0000-0000910F0000}"/>
    <cellStyle name="Comma 2 5" xfId="4083" xr:uid="{00000000-0005-0000-0000-0000920F0000}"/>
    <cellStyle name="Comma 2 5 2" xfId="4084" xr:uid="{00000000-0005-0000-0000-0000930F0000}"/>
    <cellStyle name="Comma 2 6" xfId="4085" xr:uid="{00000000-0005-0000-0000-0000940F0000}"/>
    <cellStyle name="Comma 2 6 2" xfId="4086" xr:uid="{00000000-0005-0000-0000-0000950F0000}"/>
    <cellStyle name="Comma 2 7" xfId="4087" xr:uid="{00000000-0005-0000-0000-0000960F0000}"/>
    <cellStyle name="Comma 2 7 2" xfId="4088" xr:uid="{00000000-0005-0000-0000-0000970F0000}"/>
    <cellStyle name="Comma 2 8" xfId="4089" xr:uid="{00000000-0005-0000-0000-0000980F0000}"/>
    <cellStyle name="Comma 2 8 2" xfId="4090" xr:uid="{00000000-0005-0000-0000-0000990F0000}"/>
    <cellStyle name="Comma 2 9" xfId="4091" xr:uid="{00000000-0005-0000-0000-00009A0F0000}"/>
    <cellStyle name="Comma 2 9 2" xfId="4092" xr:uid="{00000000-0005-0000-0000-00009B0F0000}"/>
    <cellStyle name="Comma 20" xfId="5430" xr:uid="{00000000-0005-0000-0000-00009C0F0000}"/>
    <cellStyle name="Comma 21" xfId="5431" xr:uid="{00000000-0005-0000-0000-00009D0F0000}"/>
    <cellStyle name="Comma 22" xfId="5432" xr:uid="{00000000-0005-0000-0000-00009E0F0000}"/>
    <cellStyle name="Comma 23" xfId="5433" xr:uid="{00000000-0005-0000-0000-00009F0F0000}"/>
    <cellStyle name="Comma 24" xfId="5434" xr:uid="{00000000-0005-0000-0000-0000A00F0000}"/>
    <cellStyle name="Comma 25" xfId="5435" xr:uid="{00000000-0005-0000-0000-0000A10F0000}"/>
    <cellStyle name="Comma 25 2" xfId="5436" xr:uid="{00000000-0005-0000-0000-0000A20F0000}"/>
    <cellStyle name="Comma 26" xfId="5437" xr:uid="{00000000-0005-0000-0000-0000A30F0000}"/>
    <cellStyle name="Comma 27" xfId="5438" xr:uid="{00000000-0005-0000-0000-0000A40F0000}"/>
    <cellStyle name="Comma 28" xfId="5439" xr:uid="{00000000-0005-0000-0000-0000A50F0000}"/>
    <cellStyle name="Comma 29" xfId="5440" xr:uid="{00000000-0005-0000-0000-0000A60F0000}"/>
    <cellStyle name="Comma 29 2" xfId="5441" xr:uid="{00000000-0005-0000-0000-0000A70F0000}"/>
    <cellStyle name="Comma 3" xfId="83" xr:uid="{00000000-0005-0000-0000-0000A80F0000}"/>
    <cellStyle name="Comma 3 10" xfId="4094" xr:uid="{00000000-0005-0000-0000-0000A90F0000}"/>
    <cellStyle name="Comma 3 10 2" xfId="4095" xr:uid="{00000000-0005-0000-0000-0000AA0F0000}"/>
    <cellStyle name="Comma 3 11" xfId="4096" xr:uid="{00000000-0005-0000-0000-0000AB0F0000}"/>
    <cellStyle name="Comma 3 11 2" xfId="4097" xr:uid="{00000000-0005-0000-0000-0000AC0F0000}"/>
    <cellStyle name="Comma 3 12" xfId="4098" xr:uid="{00000000-0005-0000-0000-0000AD0F0000}"/>
    <cellStyle name="Comma 3 12 2" xfId="4099" xr:uid="{00000000-0005-0000-0000-0000AE0F0000}"/>
    <cellStyle name="Comma 3 13" xfId="4100" xr:uid="{00000000-0005-0000-0000-0000AF0F0000}"/>
    <cellStyle name="Comma 3 14" xfId="5892" xr:uid="{00000000-0005-0000-0000-0000B00F0000}"/>
    <cellStyle name="Comma 3 15" xfId="4093" xr:uid="{00000000-0005-0000-0000-0000B10F0000}"/>
    <cellStyle name="Comma 3 2" xfId="4101" xr:uid="{00000000-0005-0000-0000-0000B20F0000}"/>
    <cellStyle name="Comma 3 2 2" xfId="5805" xr:uid="{00000000-0005-0000-0000-0000B30F0000}"/>
    <cellStyle name="Comma 3 3" xfId="4102" xr:uid="{00000000-0005-0000-0000-0000B40F0000}"/>
    <cellStyle name="Comma 3 3 2" xfId="5802" xr:uid="{00000000-0005-0000-0000-0000B50F0000}"/>
    <cellStyle name="Comma 3 4" xfId="4103" xr:uid="{00000000-0005-0000-0000-0000B60F0000}"/>
    <cellStyle name="Comma 3 4 2" xfId="4104" xr:uid="{00000000-0005-0000-0000-0000B70F0000}"/>
    <cellStyle name="Comma 3 5" xfId="4105" xr:uid="{00000000-0005-0000-0000-0000B80F0000}"/>
    <cellStyle name="Comma 3 5 2" xfId="4106" xr:uid="{00000000-0005-0000-0000-0000B90F0000}"/>
    <cellStyle name="Comma 3 6" xfId="4107" xr:uid="{00000000-0005-0000-0000-0000BA0F0000}"/>
    <cellStyle name="Comma 3 6 2" xfId="4108" xr:uid="{00000000-0005-0000-0000-0000BB0F0000}"/>
    <cellStyle name="Comma 3 7" xfId="4109" xr:uid="{00000000-0005-0000-0000-0000BC0F0000}"/>
    <cellStyle name="Comma 3 7 2" xfId="4110" xr:uid="{00000000-0005-0000-0000-0000BD0F0000}"/>
    <cellStyle name="Comma 3 8" xfId="4111" xr:uid="{00000000-0005-0000-0000-0000BE0F0000}"/>
    <cellStyle name="Comma 3 8 2" xfId="4112" xr:uid="{00000000-0005-0000-0000-0000BF0F0000}"/>
    <cellStyle name="Comma 3 9" xfId="4113" xr:uid="{00000000-0005-0000-0000-0000C00F0000}"/>
    <cellStyle name="Comma 3 9 2" xfId="4114" xr:uid="{00000000-0005-0000-0000-0000C10F0000}"/>
    <cellStyle name="Comma 30" xfId="5442" xr:uid="{00000000-0005-0000-0000-0000C20F0000}"/>
    <cellStyle name="Comma 30 2" xfId="5443" xr:uid="{00000000-0005-0000-0000-0000C30F0000}"/>
    <cellStyle name="Comma 31" xfId="5444" xr:uid="{00000000-0005-0000-0000-0000C40F0000}"/>
    <cellStyle name="Comma 31 2" xfId="5445" xr:uid="{00000000-0005-0000-0000-0000C50F0000}"/>
    <cellStyle name="Comma 32" xfId="5446" xr:uid="{00000000-0005-0000-0000-0000C60F0000}"/>
    <cellStyle name="Comma 33" xfId="5447" xr:uid="{00000000-0005-0000-0000-0000C70F0000}"/>
    <cellStyle name="Comma 34" xfId="5448" xr:uid="{00000000-0005-0000-0000-0000C80F0000}"/>
    <cellStyle name="Comma 35" xfId="5449" xr:uid="{00000000-0005-0000-0000-0000C90F0000}"/>
    <cellStyle name="Comma 36" xfId="5450" xr:uid="{00000000-0005-0000-0000-0000CA0F0000}"/>
    <cellStyle name="Comma 37" xfId="5451" xr:uid="{00000000-0005-0000-0000-0000CB0F0000}"/>
    <cellStyle name="Comma 38" xfId="5452" xr:uid="{00000000-0005-0000-0000-0000CC0F0000}"/>
    <cellStyle name="Comma 38 2" xfId="5453" xr:uid="{00000000-0005-0000-0000-0000CD0F0000}"/>
    <cellStyle name="Comma 39" xfId="5454" xr:uid="{00000000-0005-0000-0000-0000CE0F0000}"/>
    <cellStyle name="Comma 39 2" xfId="5455" xr:uid="{00000000-0005-0000-0000-0000CF0F0000}"/>
    <cellStyle name="Comma 4" xfId="84" xr:uid="{00000000-0005-0000-0000-0000D00F0000}"/>
    <cellStyle name="Comma 4 10" xfId="4116" xr:uid="{00000000-0005-0000-0000-0000D10F0000}"/>
    <cellStyle name="Comma 4 10 2" xfId="4117" xr:uid="{00000000-0005-0000-0000-0000D20F0000}"/>
    <cellStyle name="Comma 4 11" xfId="4118" xr:uid="{00000000-0005-0000-0000-0000D30F0000}"/>
    <cellStyle name="Comma 4 12" xfId="5893" xr:uid="{00000000-0005-0000-0000-0000D40F0000}"/>
    <cellStyle name="Comma 4 13" xfId="4115" xr:uid="{00000000-0005-0000-0000-0000D50F0000}"/>
    <cellStyle name="Comma 4 2" xfId="4119" xr:uid="{00000000-0005-0000-0000-0000D60F0000}"/>
    <cellStyle name="Comma 4 2 2" xfId="4120" xr:uid="{00000000-0005-0000-0000-0000D70F0000}"/>
    <cellStyle name="Comma 4 2 3" xfId="5894" xr:uid="{00000000-0005-0000-0000-0000D80F0000}"/>
    <cellStyle name="Comma 4 3" xfId="4121" xr:uid="{00000000-0005-0000-0000-0000D90F0000}"/>
    <cellStyle name="Comma 4 3 2" xfId="4122" xr:uid="{00000000-0005-0000-0000-0000DA0F0000}"/>
    <cellStyle name="Comma 4 3 3" xfId="5806" xr:uid="{00000000-0005-0000-0000-0000DB0F0000}"/>
    <cellStyle name="Comma 4 4" xfId="4123" xr:uid="{00000000-0005-0000-0000-0000DC0F0000}"/>
    <cellStyle name="Comma 4 4 2" xfId="4124" xr:uid="{00000000-0005-0000-0000-0000DD0F0000}"/>
    <cellStyle name="Comma 4 5" xfId="4125" xr:uid="{00000000-0005-0000-0000-0000DE0F0000}"/>
    <cellStyle name="Comma 4 5 2" xfId="4126" xr:uid="{00000000-0005-0000-0000-0000DF0F0000}"/>
    <cellStyle name="Comma 4 6" xfId="4127" xr:uid="{00000000-0005-0000-0000-0000E00F0000}"/>
    <cellStyle name="Comma 4 6 2" xfId="4128" xr:uid="{00000000-0005-0000-0000-0000E10F0000}"/>
    <cellStyle name="Comma 4 7" xfId="4129" xr:uid="{00000000-0005-0000-0000-0000E20F0000}"/>
    <cellStyle name="Comma 4 7 2" xfId="4130" xr:uid="{00000000-0005-0000-0000-0000E30F0000}"/>
    <cellStyle name="Comma 4 8" xfId="4131" xr:uid="{00000000-0005-0000-0000-0000E40F0000}"/>
    <cellStyle name="Comma 4 8 2" xfId="4132" xr:uid="{00000000-0005-0000-0000-0000E50F0000}"/>
    <cellStyle name="Comma 4 9" xfId="4133" xr:uid="{00000000-0005-0000-0000-0000E60F0000}"/>
    <cellStyle name="Comma 4 9 2" xfId="4134" xr:uid="{00000000-0005-0000-0000-0000E70F0000}"/>
    <cellStyle name="Comma 40" xfId="5456" xr:uid="{00000000-0005-0000-0000-0000E80F0000}"/>
    <cellStyle name="Comma 40 2" xfId="5457" xr:uid="{00000000-0005-0000-0000-0000E90F0000}"/>
    <cellStyle name="Comma 41" xfId="5458" xr:uid="{00000000-0005-0000-0000-0000EA0F0000}"/>
    <cellStyle name="Comma 41 2" xfId="5459" xr:uid="{00000000-0005-0000-0000-0000EB0F0000}"/>
    <cellStyle name="Comma 42" xfId="5460" xr:uid="{00000000-0005-0000-0000-0000EC0F0000}"/>
    <cellStyle name="Comma 43" xfId="5461" xr:uid="{00000000-0005-0000-0000-0000ED0F0000}"/>
    <cellStyle name="Comma 44" xfId="5462" xr:uid="{00000000-0005-0000-0000-0000EE0F0000}"/>
    <cellStyle name="Comma 45" xfId="5463" xr:uid="{00000000-0005-0000-0000-0000EF0F0000}"/>
    <cellStyle name="Comma 46" xfId="5464" xr:uid="{00000000-0005-0000-0000-0000F00F0000}"/>
    <cellStyle name="Comma 47" xfId="5465" xr:uid="{00000000-0005-0000-0000-0000F10F0000}"/>
    <cellStyle name="Comma 48" xfId="5466" xr:uid="{00000000-0005-0000-0000-0000F20F0000}"/>
    <cellStyle name="Comma 49" xfId="5467" xr:uid="{00000000-0005-0000-0000-0000F30F0000}"/>
    <cellStyle name="Comma 5" xfId="85" xr:uid="{00000000-0005-0000-0000-0000F40F0000}"/>
    <cellStyle name="Comma 5 2" xfId="4136" xr:uid="{00000000-0005-0000-0000-0000F50F0000}"/>
    <cellStyle name="Comma 5 2 2" xfId="5829" xr:uid="{00000000-0005-0000-0000-0000F60F0000}"/>
    <cellStyle name="Comma 5 3" xfId="4137" xr:uid="{00000000-0005-0000-0000-0000F70F0000}"/>
    <cellStyle name="Comma 5 3 2" xfId="5807" xr:uid="{00000000-0005-0000-0000-0000F80F0000}"/>
    <cellStyle name="Comma 5 4" xfId="5737" xr:uid="{00000000-0005-0000-0000-0000F90F0000}"/>
    <cellStyle name="Comma 5 5" xfId="5895" xr:uid="{00000000-0005-0000-0000-0000FA0F0000}"/>
    <cellStyle name="Comma 5 6" xfId="4135" xr:uid="{00000000-0005-0000-0000-0000FB0F0000}"/>
    <cellStyle name="Comma 50" xfId="5468" xr:uid="{00000000-0005-0000-0000-0000FC0F0000}"/>
    <cellStyle name="Comma 51" xfId="5469" xr:uid="{00000000-0005-0000-0000-0000FD0F0000}"/>
    <cellStyle name="Comma 52" xfId="5470" xr:uid="{00000000-0005-0000-0000-0000FE0F0000}"/>
    <cellStyle name="Comma 53" xfId="5471" xr:uid="{00000000-0005-0000-0000-0000FF0F0000}"/>
    <cellStyle name="Comma 54" xfId="5472" xr:uid="{00000000-0005-0000-0000-000000100000}"/>
    <cellStyle name="Comma 55" xfId="5473" xr:uid="{00000000-0005-0000-0000-000001100000}"/>
    <cellStyle name="Comma 56" xfId="5474" xr:uid="{00000000-0005-0000-0000-000002100000}"/>
    <cellStyle name="Comma 57" xfId="5475" xr:uid="{00000000-0005-0000-0000-000003100000}"/>
    <cellStyle name="Comma 58" xfId="5476" xr:uid="{00000000-0005-0000-0000-000004100000}"/>
    <cellStyle name="Comma 59" xfId="5477" xr:uid="{00000000-0005-0000-0000-000005100000}"/>
    <cellStyle name="Comma 6" xfId="4138" xr:uid="{00000000-0005-0000-0000-000006100000}"/>
    <cellStyle name="Comma 6 2" xfId="4139" xr:uid="{00000000-0005-0000-0000-000007100000}"/>
    <cellStyle name="Comma 6 2 2" xfId="5831" xr:uid="{00000000-0005-0000-0000-000008100000}"/>
    <cellStyle name="Comma 6 3" xfId="4140" xr:uid="{00000000-0005-0000-0000-000009100000}"/>
    <cellStyle name="Comma 6 3 2" xfId="5808" xr:uid="{00000000-0005-0000-0000-00000A100000}"/>
    <cellStyle name="Comma 6 4" xfId="5749" xr:uid="{00000000-0005-0000-0000-00000B100000}"/>
    <cellStyle name="Comma 60" xfId="5478" xr:uid="{00000000-0005-0000-0000-00000C100000}"/>
    <cellStyle name="Comma 61" xfId="5479" xr:uid="{00000000-0005-0000-0000-00000D100000}"/>
    <cellStyle name="Comma 62" xfId="5480" xr:uid="{00000000-0005-0000-0000-00000E100000}"/>
    <cellStyle name="Comma 63" xfId="5481" xr:uid="{00000000-0005-0000-0000-00000F100000}"/>
    <cellStyle name="Comma 64" xfId="5482" xr:uid="{00000000-0005-0000-0000-000010100000}"/>
    <cellStyle name="Comma 65" xfId="5483" xr:uid="{00000000-0005-0000-0000-000011100000}"/>
    <cellStyle name="Comma 66" xfId="5484" xr:uid="{00000000-0005-0000-0000-000012100000}"/>
    <cellStyle name="Comma 67" xfId="5485" xr:uid="{00000000-0005-0000-0000-000013100000}"/>
    <cellStyle name="Comma 68" xfId="5486" xr:uid="{00000000-0005-0000-0000-000014100000}"/>
    <cellStyle name="Comma 69" xfId="5487" xr:uid="{00000000-0005-0000-0000-000015100000}"/>
    <cellStyle name="Comma 7" xfId="4141" xr:uid="{00000000-0005-0000-0000-000016100000}"/>
    <cellStyle name="Comma 7 2" xfId="4142" xr:uid="{00000000-0005-0000-0000-000017100000}"/>
    <cellStyle name="Comma 7 2 2" xfId="5828" xr:uid="{00000000-0005-0000-0000-000018100000}"/>
    <cellStyle name="Comma 7 3" xfId="4143" xr:uid="{00000000-0005-0000-0000-000019100000}"/>
    <cellStyle name="Comma 7 3 2" xfId="5804" xr:uid="{00000000-0005-0000-0000-00001A100000}"/>
    <cellStyle name="Comma 7 4" xfId="5736" xr:uid="{00000000-0005-0000-0000-00001B100000}"/>
    <cellStyle name="Comma 70" xfId="5488" xr:uid="{00000000-0005-0000-0000-00001C100000}"/>
    <cellStyle name="Comma 71" xfId="5489" xr:uid="{00000000-0005-0000-0000-00001D100000}"/>
    <cellStyle name="Comma 72" xfId="5490" xr:uid="{00000000-0005-0000-0000-00001E100000}"/>
    <cellStyle name="Comma 73" xfId="5491" xr:uid="{00000000-0005-0000-0000-00001F100000}"/>
    <cellStyle name="Comma 74" xfId="5492" xr:uid="{00000000-0005-0000-0000-000020100000}"/>
    <cellStyle name="Comma 75" xfId="5692" xr:uid="{00000000-0005-0000-0000-000021100000}"/>
    <cellStyle name="Comma 76" xfId="5838" xr:uid="{00000000-0005-0000-0000-000022100000}"/>
    <cellStyle name="Comma 77" xfId="5877" xr:uid="{00000000-0005-0000-0000-000023100000}"/>
    <cellStyle name="Comma 78" xfId="5861" xr:uid="{00000000-0005-0000-0000-000024100000}"/>
    <cellStyle name="Comma 8" xfId="4144" xr:uid="{00000000-0005-0000-0000-000025100000}"/>
    <cellStyle name="Comma 8 2" xfId="4145" xr:uid="{00000000-0005-0000-0000-000026100000}"/>
    <cellStyle name="Comma 8 3" xfId="4146" xr:uid="{00000000-0005-0000-0000-000027100000}"/>
    <cellStyle name="Comma 8 4" xfId="5750" xr:uid="{00000000-0005-0000-0000-000028100000}"/>
    <cellStyle name="Comma 9" xfId="4147" xr:uid="{00000000-0005-0000-0000-000029100000}"/>
    <cellStyle name="Comma 9 2" xfId="4148" xr:uid="{00000000-0005-0000-0000-00002A100000}"/>
    <cellStyle name="Comma 9 3" xfId="5735" xr:uid="{00000000-0005-0000-0000-00002B100000}"/>
    <cellStyle name="Comma0" xfId="4149" xr:uid="{00000000-0005-0000-0000-00002C100000}"/>
    <cellStyle name="Comma0 - Style1" xfId="86" xr:uid="{00000000-0005-0000-0000-00002D100000}"/>
    <cellStyle name="Company Name" xfId="4150" xr:uid="{00000000-0005-0000-0000-00002E100000}"/>
    <cellStyle name="Currency" xfId="2" builtinId="4"/>
    <cellStyle name="Currency [0 Decimal]" xfId="4151" xr:uid="{00000000-0005-0000-0000-000030100000}"/>
    <cellStyle name="Currency [0 Decimal] 2" xfId="5493" xr:uid="{00000000-0005-0000-0000-000031100000}"/>
    <cellStyle name="Currency [0] 2" xfId="5494" xr:uid="{00000000-0005-0000-0000-000032100000}"/>
    <cellStyle name="Currency [0] 3" xfId="5495" xr:uid="{00000000-0005-0000-0000-000033100000}"/>
    <cellStyle name="Currency [0] 3 2" xfId="5496" xr:uid="{00000000-0005-0000-0000-000034100000}"/>
    <cellStyle name="Currency [0] 4" xfId="5497" xr:uid="{00000000-0005-0000-0000-000035100000}"/>
    <cellStyle name="Currency [0] 4 2" xfId="5498" xr:uid="{00000000-0005-0000-0000-000036100000}"/>
    <cellStyle name="Currency [0] 5" xfId="5499" xr:uid="{00000000-0005-0000-0000-000037100000}"/>
    <cellStyle name="Currency [2 Decimal]" xfId="4152" xr:uid="{00000000-0005-0000-0000-000038100000}"/>
    <cellStyle name="Currency [2 Decimal] 2" xfId="5500" xr:uid="{00000000-0005-0000-0000-000039100000}"/>
    <cellStyle name="Currency [3 Decimal]" xfId="4153" xr:uid="{00000000-0005-0000-0000-00003A100000}"/>
    <cellStyle name="Currency [3 Decimal] 2" xfId="5501" xr:uid="{00000000-0005-0000-0000-00003B100000}"/>
    <cellStyle name="Currency [5 Decimal]" xfId="4154" xr:uid="{00000000-0005-0000-0000-00003C100000}"/>
    <cellStyle name="Currency [5 Decimal] 2" xfId="5502" xr:uid="{00000000-0005-0000-0000-00003D100000}"/>
    <cellStyle name="Currency 0.0" xfId="4155" xr:uid="{00000000-0005-0000-0000-00003E100000}"/>
    <cellStyle name="Currency 0.00" xfId="4156" xr:uid="{00000000-0005-0000-0000-00003F100000}"/>
    <cellStyle name="Currency 0.000" xfId="4157" xr:uid="{00000000-0005-0000-0000-000040100000}"/>
    <cellStyle name="Currency 0.0000" xfId="4158" xr:uid="{00000000-0005-0000-0000-000041100000}"/>
    <cellStyle name="Currency 10" xfId="5414" xr:uid="{00000000-0005-0000-0000-000042100000}"/>
    <cellStyle name="Currency 10 2" xfId="5745" xr:uid="{00000000-0005-0000-0000-000043100000}"/>
    <cellStyle name="Currency 11" xfId="5503" xr:uid="{00000000-0005-0000-0000-000044100000}"/>
    <cellStyle name="Currency 12" xfId="5504" xr:uid="{00000000-0005-0000-0000-000045100000}"/>
    <cellStyle name="Currency 13" xfId="5505" xr:uid="{00000000-0005-0000-0000-000046100000}"/>
    <cellStyle name="Currency 14" xfId="5506" xr:uid="{00000000-0005-0000-0000-000047100000}"/>
    <cellStyle name="Currency 14 2" xfId="5507" xr:uid="{00000000-0005-0000-0000-000048100000}"/>
    <cellStyle name="Currency 15" xfId="5508" xr:uid="{00000000-0005-0000-0000-000049100000}"/>
    <cellStyle name="Currency 15 2" xfId="5509" xr:uid="{00000000-0005-0000-0000-00004A100000}"/>
    <cellStyle name="Currency 16" xfId="5510" xr:uid="{00000000-0005-0000-0000-00004B100000}"/>
    <cellStyle name="Currency 17" xfId="5511" xr:uid="{00000000-0005-0000-0000-00004C100000}"/>
    <cellStyle name="Currency 18" xfId="5512" xr:uid="{00000000-0005-0000-0000-00004D100000}"/>
    <cellStyle name="Currency 19" xfId="5513" xr:uid="{00000000-0005-0000-0000-00004E100000}"/>
    <cellStyle name="Currency 2" xfId="87" xr:uid="{00000000-0005-0000-0000-00004F100000}"/>
    <cellStyle name="Currency 2 2" xfId="4159" xr:uid="{00000000-0005-0000-0000-000050100000}"/>
    <cellStyle name="Currency 2 2 2" xfId="5844" xr:uid="{00000000-0005-0000-0000-000051100000}"/>
    <cellStyle name="Currency 2 3" xfId="4160" xr:uid="{00000000-0005-0000-0000-000052100000}"/>
    <cellStyle name="Currency 2 4" xfId="5897" xr:uid="{00000000-0005-0000-0000-000053100000}"/>
    <cellStyle name="Currency 20" xfId="5514" xr:uid="{00000000-0005-0000-0000-000054100000}"/>
    <cellStyle name="Currency 21" xfId="5515" xr:uid="{00000000-0005-0000-0000-000055100000}"/>
    <cellStyle name="Currency 22" xfId="5516" xr:uid="{00000000-0005-0000-0000-000056100000}"/>
    <cellStyle name="Currency 23" xfId="5517" xr:uid="{00000000-0005-0000-0000-000057100000}"/>
    <cellStyle name="Currency 24" xfId="5518" xr:uid="{00000000-0005-0000-0000-000058100000}"/>
    <cellStyle name="Currency 25" xfId="5519" xr:uid="{00000000-0005-0000-0000-000059100000}"/>
    <cellStyle name="Currency 25 2" xfId="5520" xr:uid="{00000000-0005-0000-0000-00005A100000}"/>
    <cellStyle name="Currency 26" xfId="5521" xr:uid="{00000000-0005-0000-0000-00005B100000}"/>
    <cellStyle name="Currency 27" xfId="5522" xr:uid="{00000000-0005-0000-0000-00005C100000}"/>
    <cellStyle name="Currency 28" xfId="5523" xr:uid="{00000000-0005-0000-0000-00005D100000}"/>
    <cellStyle name="Currency 29" xfId="5524" xr:uid="{00000000-0005-0000-0000-00005E100000}"/>
    <cellStyle name="Currency 29 2" xfId="5525" xr:uid="{00000000-0005-0000-0000-00005F100000}"/>
    <cellStyle name="Currency 3" xfId="88" xr:uid="{00000000-0005-0000-0000-000060100000}"/>
    <cellStyle name="Currency 3 2" xfId="4161" xr:uid="{00000000-0005-0000-0000-000061100000}"/>
    <cellStyle name="Currency 3 3" xfId="4162" xr:uid="{00000000-0005-0000-0000-000062100000}"/>
    <cellStyle name="Currency 3 4" xfId="5898" xr:uid="{00000000-0005-0000-0000-000063100000}"/>
    <cellStyle name="Currency 30" xfId="5526" xr:uid="{00000000-0005-0000-0000-000064100000}"/>
    <cellStyle name="Currency 30 2" xfId="5527" xr:uid="{00000000-0005-0000-0000-000065100000}"/>
    <cellStyle name="Currency 31" xfId="5528" xr:uid="{00000000-0005-0000-0000-000066100000}"/>
    <cellStyle name="Currency 31 2" xfId="5529" xr:uid="{00000000-0005-0000-0000-000067100000}"/>
    <cellStyle name="Currency 32" xfId="5530" xr:uid="{00000000-0005-0000-0000-000068100000}"/>
    <cellStyle name="Currency 33" xfId="5531" xr:uid="{00000000-0005-0000-0000-000069100000}"/>
    <cellStyle name="Currency 34" xfId="5532" xr:uid="{00000000-0005-0000-0000-00006A100000}"/>
    <cellStyle name="Currency 35" xfId="5533" xr:uid="{00000000-0005-0000-0000-00006B100000}"/>
    <cellStyle name="Currency 36" xfId="5534" xr:uid="{00000000-0005-0000-0000-00006C100000}"/>
    <cellStyle name="Currency 37" xfId="5535" xr:uid="{00000000-0005-0000-0000-00006D100000}"/>
    <cellStyle name="Currency 38" xfId="5536" xr:uid="{00000000-0005-0000-0000-00006E100000}"/>
    <cellStyle name="Currency 38 2" xfId="5537" xr:uid="{00000000-0005-0000-0000-00006F100000}"/>
    <cellStyle name="Currency 39" xfId="5538" xr:uid="{00000000-0005-0000-0000-000070100000}"/>
    <cellStyle name="Currency 39 2" xfId="5539" xr:uid="{00000000-0005-0000-0000-000071100000}"/>
    <cellStyle name="Currency 4" xfId="4163" xr:uid="{00000000-0005-0000-0000-000072100000}"/>
    <cellStyle name="Currency 4 2" xfId="4164" xr:uid="{00000000-0005-0000-0000-000073100000}"/>
    <cellStyle name="Currency 4 2 2" xfId="5847" xr:uid="{00000000-0005-0000-0000-000074100000}"/>
    <cellStyle name="Currency 4 3" xfId="4165" xr:uid="{00000000-0005-0000-0000-000075100000}"/>
    <cellStyle name="Currency 40" xfId="5540" xr:uid="{00000000-0005-0000-0000-000076100000}"/>
    <cellStyle name="Currency 40 2" xfId="5541" xr:uid="{00000000-0005-0000-0000-000077100000}"/>
    <cellStyle name="Currency 41" xfId="5542" xr:uid="{00000000-0005-0000-0000-000078100000}"/>
    <cellStyle name="Currency 41 2" xfId="5543" xr:uid="{00000000-0005-0000-0000-000079100000}"/>
    <cellStyle name="Currency 42" xfId="5544" xr:uid="{00000000-0005-0000-0000-00007A100000}"/>
    <cellStyle name="Currency 43" xfId="5545" xr:uid="{00000000-0005-0000-0000-00007B100000}"/>
    <cellStyle name="Currency 44" xfId="5546" xr:uid="{00000000-0005-0000-0000-00007C100000}"/>
    <cellStyle name="Currency 45" xfId="5547" xr:uid="{00000000-0005-0000-0000-00007D100000}"/>
    <cellStyle name="Currency 46" xfId="5548" xr:uid="{00000000-0005-0000-0000-00007E100000}"/>
    <cellStyle name="Currency 47" xfId="5549" xr:uid="{00000000-0005-0000-0000-00007F100000}"/>
    <cellStyle name="Currency 48" xfId="5550" xr:uid="{00000000-0005-0000-0000-000080100000}"/>
    <cellStyle name="Currency 49" xfId="5551" xr:uid="{00000000-0005-0000-0000-000081100000}"/>
    <cellStyle name="Currency 5" xfId="4166" xr:uid="{00000000-0005-0000-0000-000082100000}"/>
    <cellStyle name="Currency 5 2" xfId="5739" xr:uid="{00000000-0005-0000-0000-000083100000}"/>
    <cellStyle name="Currency 50" xfId="5552" xr:uid="{00000000-0005-0000-0000-000084100000}"/>
    <cellStyle name="Currency 51" xfId="5553" xr:uid="{00000000-0005-0000-0000-000085100000}"/>
    <cellStyle name="Currency 52" xfId="5554" xr:uid="{00000000-0005-0000-0000-000086100000}"/>
    <cellStyle name="Currency 53" xfId="5555" xr:uid="{00000000-0005-0000-0000-000087100000}"/>
    <cellStyle name="Currency 54" xfId="5556" xr:uid="{00000000-0005-0000-0000-000088100000}"/>
    <cellStyle name="Currency 55" xfId="5557" xr:uid="{00000000-0005-0000-0000-000089100000}"/>
    <cellStyle name="Currency 56" xfId="5558" xr:uid="{00000000-0005-0000-0000-00008A100000}"/>
    <cellStyle name="Currency 57" xfId="5559" xr:uid="{00000000-0005-0000-0000-00008B100000}"/>
    <cellStyle name="Currency 58" xfId="5560" xr:uid="{00000000-0005-0000-0000-00008C100000}"/>
    <cellStyle name="Currency 59" xfId="5561" xr:uid="{00000000-0005-0000-0000-00008D100000}"/>
    <cellStyle name="Currency 6" xfId="4167" xr:uid="{00000000-0005-0000-0000-00008E100000}"/>
    <cellStyle name="Currency 6 2" xfId="5748" xr:uid="{00000000-0005-0000-0000-00008F100000}"/>
    <cellStyle name="Currency 60" xfId="5562" xr:uid="{00000000-0005-0000-0000-000090100000}"/>
    <cellStyle name="Currency 61" xfId="5563" xr:uid="{00000000-0005-0000-0000-000091100000}"/>
    <cellStyle name="Currency 62" xfId="5564" xr:uid="{00000000-0005-0000-0000-000092100000}"/>
    <cellStyle name="Currency 63" xfId="5565" xr:uid="{00000000-0005-0000-0000-000093100000}"/>
    <cellStyle name="Currency 64" xfId="5566" xr:uid="{00000000-0005-0000-0000-000094100000}"/>
    <cellStyle name="Currency 65" xfId="5567" xr:uid="{00000000-0005-0000-0000-000095100000}"/>
    <cellStyle name="Currency 66" xfId="5568" xr:uid="{00000000-0005-0000-0000-000096100000}"/>
    <cellStyle name="Currency 67" xfId="5569" xr:uid="{00000000-0005-0000-0000-000097100000}"/>
    <cellStyle name="Currency 68" xfId="5570" xr:uid="{00000000-0005-0000-0000-000098100000}"/>
    <cellStyle name="Currency 69" xfId="5571" xr:uid="{00000000-0005-0000-0000-000099100000}"/>
    <cellStyle name="Currency 7" xfId="4168" xr:uid="{00000000-0005-0000-0000-00009A100000}"/>
    <cellStyle name="Currency 70" xfId="5572" xr:uid="{00000000-0005-0000-0000-00009B100000}"/>
    <cellStyle name="Currency 71" xfId="5573" xr:uid="{00000000-0005-0000-0000-00009C100000}"/>
    <cellStyle name="Currency 72" xfId="5574" xr:uid="{00000000-0005-0000-0000-00009D100000}"/>
    <cellStyle name="Currency 73" xfId="5575" xr:uid="{00000000-0005-0000-0000-00009E100000}"/>
    <cellStyle name="Currency 74" xfId="5693" xr:uid="{00000000-0005-0000-0000-00009F100000}"/>
    <cellStyle name="Currency 75" xfId="5840" xr:uid="{00000000-0005-0000-0000-0000A0100000}"/>
    <cellStyle name="Currency 76" xfId="5876" xr:uid="{00000000-0005-0000-0000-0000A1100000}"/>
    <cellStyle name="Currency 77" xfId="5860" xr:uid="{00000000-0005-0000-0000-0000A2100000}"/>
    <cellStyle name="Currency 78" xfId="5896" xr:uid="{00000000-0005-0000-0000-0000A3100000}"/>
    <cellStyle name="Currency 8" xfId="4169" xr:uid="{00000000-0005-0000-0000-0000A4100000}"/>
    <cellStyle name="Currency 9" xfId="4170" xr:uid="{00000000-0005-0000-0000-0000A5100000}"/>
    <cellStyle name="Currency0" xfId="4171" xr:uid="{00000000-0005-0000-0000-0000A6100000}"/>
    <cellStyle name="Date" xfId="89" xr:uid="{00000000-0005-0000-0000-0000A7100000}"/>
    <cellStyle name="Date 2" xfId="5848" xr:uid="{00000000-0005-0000-0000-0000A8100000}"/>
    <cellStyle name="Date 3" xfId="5899" xr:uid="{00000000-0005-0000-0000-0000A9100000}"/>
    <cellStyle name="Date 4" xfId="4172" xr:uid="{00000000-0005-0000-0000-0000AA100000}"/>
    <cellStyle name="Date mmm-yy" xfId="4173" xr:uid="{00000000-0005-0000-0000-0000AB100000}"/>
    <cellStyle name="Date mmm-yy 2" xfId="5576" xr:uid="{00000000-0005-0000-0000-0000AC100000}"/>
    <cellStyle name="Date_H-2 and H-3 Purchase Power and Transmission" xfId="4174" xr:uid="{00000000-0005-0000-0000-0000AD100000}"/>
    <cellStyle name="Euro" xfId="90" xr:uid="{00000000-0005-0000-0000-0000AE100000}"/>
    <cellStyle name="Euro 2" xfId="4176" xr:uid="{00000000-0005-0000-0000-0000AF100000}"/>
    <cellStyle name="Euro 2 2" xfId="5866" xr:uid="{00000000-0005-0000-0000-0000B0100000}"/>
    <cellStyle name="Euro 3" xfId="4177" xr:uid="{00000000-0005-0000-0000-0000B1100000}"/>
    <cellStyle name="Euro 4" xfId="5697" xr:uid="{00000000-0005-0000-0000-0000B2100000}"/>
    <cellStyle name="Euro 5" xfId="5900" xr:uid="{00000000-0005-0000-0000-0000B3100000}"/>
    <cellStyle name="Euro 6" xfId="4175" xr:uid="{00000000-0005-0000-0000-0000B4100000}"/>
    <cellStyle name="Euro_Stmt H" xfId="4178" xr:uid="{00000000-0005-0000-0000-0000B5100000}"/>
    <cellStyle name="Explanatory Text 10" xfId="4179" xr:uid="{00000000-0005-0000-0000-0000B6100000}"/>
    <cellStyle name="Explanatory Text 10 2" xfId="4180" xr:uid="{00000000-0005-0000-0000-0000B7100000}"/>
    <cellStyle name="Explanatory Text 11" xfId="4181" xr:uid="{00000000-0005-0000-0000-0000B8100000}"/>
    <cellStyle name="Explanatory Text 11 2" xfId="4182" xr:uid="{00000000-0005-0000-0000-0000B9100000}"/>
    <cellStyle name="Explanatory Text 12" xfId="4183" xr:uid="{00000000-0005-0000-0000-0000BA100000}"/>
    <cellStyle name="Explanatory Text 12 2" xfId="4184" xr:uid="{00000000-0005-0000-0000-0000BB100000}"/>
    <cellStyle name="Explanatory Text 13" xfId="4185" xr:uid="{00000000-0005-0000-0000-0000BC100000}"/>
    <cellStyle name="Explanatory Text 14" xfId="4186" xr:uid="{00000000-0005-0000-0000-0000BD100000}"/>
    <cellStyle name="Explanatory Text 15" xfId="4187" xr:uid="{00000000-0005-0000-0000-0000BE100000}"/>
    <cellStyle name="Explanatory Text 2" xfId="91" xr:uid="{00000000-0005-0000-0000-0000BF100000}"/>
    <cellStyle name="Explanatory Text 2 10" xfId="4189" xr:uid="{00000000-0005-0000-0000-0000C0100000}"/>
    <cellStyle name="Explanatory Text 2 11" xfId="4190" xr:uid="{00000000-0005-0000-0000-0000C1100000}"/>
    <cellStyle name="Explanatory Text 2 12" xfId="4191" xr:uid="{00000000-0005-0000-0000-0000C2100000}"/>
    <cellStyle name="Explanatory Text 2 13" xfId="5698" xr:uid="{00000000-0005-0000-0000-0000C3100000}"/>
    <cellStyle name="Explanatory Text 2 14" xfId="4188" xr:uid="{00000000-0005-0000-0000-0000C4100000}"/>
    <cellStyle name="Explanatory Text 2 2" xfId="4192" xr:uid="{00000000-0005-0000-0000-0000C5100000}"/>
    <cellStyle name="Explanatory Text 2 2 10" xfId="4193" xr:uid="{00000000-0005-0000-0000-0000C6100000}"/>
    <cellStyle name="Explanatory Text 2 2 2" xfId="4194" xr:uid="{00000000-0005-0000-0000-0000C7100000}"/>
    <cellStyle name="Explanatory Text 2 2 2 10" xfId="4195" xr:uid="{00000000-0005-0000-0000-0000C8100000}"/>
    <cellStyle name="Explanatory Text 2 2 2 2" xfId="4196" xr:uid="{00000000-0005-0000-0000-0000C9100000}"/>
    <cellStyle name="Explanatory Text 2 2 2 3" xfId="4197" xr:uid="{00000000-0005-0000-0000-0000CA100000}"/>
    <cellStyle name="Explanatory Text 2 2 2 4" xfId="4198" xr:uid="{00000000-0005-0000-0000-0000CB100000}"/>
    <cellStyle name="Explanatory Text 2 2 2 5" xfId="4199" xr:uid="{00000000-0005-0000-0000-0000CC100000}"/>
    <cellStyle name="Explanatory Text 2 2 2 6" xfId="4200" xr:uid="{00000000-0005-0000-0000-0000CD100000}"/>
    <cellStyle name="Explanatory Text 2 2 2 7" xfId="4201" xr:uid="{00000000-0005-0000-0000-0000CE100000}"/>
    <cellStyle name="Explanatory Text 2 2 2 8" xfId="4202" xr:uid="{00000000-0005-0000-0000-0000CF100000}"/>
    <cellStyle name="Explanatory Text 2 2 2 9" xfId="4203" xr:uid="{00000000-0005-0000-0000-0000D0100000}"/>
    <cellStyle name="Explanatory Text 2 2 3" xfId="4204" xr:uid="{00000000-0005-0000-0000-0000D1100000}"/>
    <cellStyle name="Explanatory Text 2 2 4" xfId="4205" xr:uid="{00000000-0005-0000-0000-0000D2100000}"/>
    <cellStyle name="Explanatory Text 2 2 5" xfId="4206" xr:uid="{00000000-0005-0000-0000-0000D3100000}"/>
    <cellStyle name="Explanatory Text 2 2 6" xfId="4207" xr:uid="{00000000-0005-0000-0000-0000D4100000}"/>
    <cellStyle name="Explanatory Text 2 2 7" xfId="4208" xr:uid="{00000000-0005-0000-0000-0000D5100000}"/>
    <cellStyle name="Explanatory Text 2 2 8" xfId="4209" xr:uid="{00000000-0005-0000-0000-0000D6100000}"/>
    <cellStyle name="Explanatory Text 2 2 9" xfId="4210" xr:uid="{00000000-0005-0000-0000-0000D7100000}"/>
    <cellStyle name="Explanatory Text 2 3" xfId="4211" xr:uid="{00000000-0005-0000-0000-0000D8100000}"/>
    <cellStyle name="Explanatory Text 2 4" xfId="4212" xr:uid="{00000000-0005-0000-0000-0000D9100000}"/>
    <cellStyle name="Explanatory Text 2 5" xfId="4213" xr:uid="{00000000-0005-0000-0000-0000DA100000}"/>
    <cellStyle name="Explanatory Text 2 6" xfId="4214" xr:uid="{00000000-0005-0000-0000-0000DB100000}"/>
    <cellStyle name="Explanatory Text 2 7" xfId="4215" xr:uid="{00000000-0005-0000-0000-0000DC100000}"/>
    <cellStyle name="Explanatory Text 2 8" xfId="4216" xr:uid="{00000000-0005-0000-0000-0000DD100000}"/>
    <cellStyle name="Explanatory Text 2 9" xfId="4217" xr:uid="{00000000-0005-0000-0000-0000DE100000}"/>
    <cellStyle name="Explanatory Text 2_CO GAS" xfId="4218" xr:uid="{00000000-0005-0000-0000-0000DF100000}"/>
    <cellStyle name="Explanatory Text 3" xfId="4219" xr:uid="{00000000-0005-0000-0000-0000E0100000}"/>
    <cellStyle name="Explanatory Text 3 2" xfId="4220" xr:uid="{00000000-0005-0000-0000-0000E1100000}"/>
    <cellStyle name="Explanatory Text 3 3" xfId="5901" xr:uid="{00000000-0005-0000-0000-0000E2100000}"/>
    <cellStyle name="Explanatory Text 3_CO GAS" xfId="4221" xr:uid="{00000000-0005-0000-0000-0000E3100000}"/>
    <cellStyle name="Explanatory Text 4" xfId="4222" xr:uid="{00000000-0005-0000-0000-0000E4100000}"/>
    <cellStyle name="Explanatory Text 4 2" xfId="4223" xr:uid="{00000000-0005-0000-0000-0000E5100000}"/>
    <cellStyle name="Explanatory Text 4_CO GAS" xfId="4224" xr:uid="{00000000-0005-0000-0000-0000E6100000}"/>
    <cellStyle name="Explanatory Text 5" xfId="4225" xr:uid="{00000000-0005-0000-0000-0000E7100000}"/>
    <cellStyle name="Explanatory Text 5 2" xfId="4226" xr:uid="{00000000-0005-0000-0000-0000E8100000}"/>
    <cellStyle name="Explanatory Text 5 3" xfId="4227" xr:uid="{00000000-0005-0000-0000-0000E9100000}"/>
    <cellStyle name="Explanatory Text 5_CO GAS" xfId="4228" xr:uid="{00000000-0005-0000-0000-0000EA100000}"/>
    <cellStyle name="Explanatory Text 6" xfId="4229" xr:uid="{00000000-0005-0000-0000-0000EB100000}"/>
    <cellStyle name="Explanatory Text 6 2" xfId="4230" xr:uid="{00000000-0005-0000-0000-0000EC100000}"/>
    <cellStyle name="Explanatory Text 6 3" xfId="4231" xr:uid="{00000000-0005-0000-0000-0000ED100000}"/>
    <cellStyle name="Explanatory Text 7" xfId="4232" xr:uid="{00000000-0005-0000-0000-0000EE100000}"/>
    <cellStyle name="Explanatory Text 7 2" xfId="4233" xr:uid="{00000000-0005-0000-0000-0000EF100000}"/>
    <cellStyle name="Explanatory Text 7 3" xfId="4234" xr:uid="{00000000-0005-0000-0000-0000F0100000}"/>
    <cellStyle name="Explanatory Text 8" xfId="4235" xr:uid="{00000000-0005-0000-0000-0000F1100000}"/>
    <cellStyle name="Explanatory Text 8 2" xfId="4236" xr:uid="{00000000-0005-0000-0000-0000F2100000}"/>
    <cellStyle name="Explanatory Text 8 3" xfId="4237" xr:uid="{00000000-0005-0000-0000-0000F3100000}"/>
    <cellStyle name="Explanatory Text 9" xfId="4238" xr:uid="{00000000-0005-0000-0000-0000F4100000}"/>
    <cellStyle name="Explanatory Text 9 2" xfId="4239" xr:uid="{00000000-0005-0000-0000-0000F5100000}"/>
    <cellStyle name="Explanatory Text 9 3" xfId="4240" xr:uid="{00000000-0005-0000-0000-0000F6100000}"/>
    <cellStyle name="Fixed" xfId="92" xr:uid="{00000000-0005-0000-0000-0000F7100000}"/>
    <cellStyle name="Fixed 2" xfId="5849" xr:uid="{00000000-0005-0000-0000-0000F8100000}"/>
    <cellStyle name="Fixed 3" xfId="5902" xr:uid="{00000000-0005-0000-0000-0000F9100000}"/>
    <cellStyle name="Fixed 4" xfId="4241" xr:uid="{00000000-0005-0000-0000-0000FA100000}"/>
    <cellStyle name="Fixed1 - Style1" xfId="93" xr:uid="{00000000-0005-0000-0000-0000FB100000}"/>
    <cellStyle name="Gilsans" xfId="94" xr:uid="{00000000-0005-0000-0000-0000FC100000}"/>
    <cellStyle name="Gilsansl" xfId="95" xr:uid="{00000000-0005-0000-0000-0000FD100000}"/>
    <cellStyle name="Good 10" xfId="4243" xr:uid="{00000000-0005-0000-0000-0000FE100000}"/>
    <cellStyle name="Good 10 2" xfId="4244" xr:uid="{00000000-0005-0000-0000-0000FF100000}"/>
    <cellStyle name="Good 11" xfId="4245" xr:uid="{00000000-0005-0000-0000-000000110000}"/>
    <cellStyle name="Good 11 2" xfId="4246" xr:uid="{00000000-0005-0000-0000-000001110000}"/>
    <cellStyle name="Good 12" xfId="4247" xr:uid="{00000000-0005-0000-0000-000002110000}"/>
    <cellStyle name="Good 12 2" xfId="4248" xr:uid="{00000000-0005-0000-0000-000003110000}"/>
    <cellStyle name="Good 13" xfId="4249" xr:uid="{00000000-0005-0000-0000-000004110000}"/>
    <cellStyle name="Good 14" xfId="4250" xr:uid="{00000000-0005-0000-0000-000005110000}"/>
    <cellStyle name="Good 15" xfId="4251" xr:uid="{00000000-0005-0000-0000-000006110000}"/>
    <cellStyle name="Good 16" xfId="4242" xr:uid="{00000000-0005-0000-0000-000007110000}"/>
    <cellStyle name="Good 2" xfId="96" xr:uid="{00000000-0005-0000-0000-000008110000}"/>
    <cellStyle name="Good 2 10" xfId="4253" xr:uid="{00000000-0005-0000-0000-000009110000}"/>
    <cellStyle name="Good 2 11" xfId="4254" xr:uid="{00000000-0005-0000-0000-00000A110000}"/>
    <cellStyle name="Good 2 12" xfId="4255" xr:uid="{00000000-0005-0000-0000-00000B110000}"/>
    <cellStyle name="Good 2 13" xfId="4256" xr:uid="{00000000-0005-0000-0000-00000C110000}"/>
    <cellStyle name="Good 2 14" xfId="4257" xr:uid="{00000000-0005-0000-0000-00000D110000}"/>
    <cellStyle name="Good 2 15" xfId="5699" xr:uid="{00000000-0005-0000-0000-00000E110000}"/>
    <cellStyle name="Good 2 16" xfId="4252" xr:uid="{00000000-0005-0000-0000-00000F110000}"/>
    <cellStyle name="Good 2 2" xfId="4258" xr:uid="{00000000-0005-0000-0000-000010110000}"/>
    <cellStyle name="Good 2 2 10" xfId="4259" xr:uid="{00000000-0005-0000-0000-000011110000}"/>
    <cellStyle name="Good 2 2 2" xfId="4260" xr:uid="{00000000-0005-0000-0000-000012110000}"/>
    <cellStyle name="Good 2 2 2 10" xfId="4261" xr:uid="{00000000-0005-0000-0000-000013110000}"/>
    <cellStyle name="Good 2 2 2 2" xfId="4262" xr:uid="{00000000-0005-0000-0000-000014110000}"/>
    <cellStyle name="Good 2 2 2 3" xfId="4263" xr:uid="{00000000-0005-0000-0000-000015110000}"/>
    <cellStyle name="Good 2 2 2 4" xfId="4264" xr:uid="{00000000-0005-0000-0000-000016110000}"/>
    <cellStyle name="Good 2 2 2 5" xfId="4265" xr:uid="{00000000-0005-0000-0000-000017110000}"/>
    <cellStyle name="Good 2 2 2 6" xfId="4266" xr:uid="{00000000-0005-0000-0000-000018110000}"/>
    <cellStyle name="Good 2 2 2 7" xfId="4267" xr:uid="{00000000-0005-0000-0000-000019110000}"/>
    <cellStyle name="Good 2 2 2 8" xfId="4268" xr:uid="{00000000-0005-0000-0000-00001A110000}"/>
    <cellStyle name="Good 2 2 2 9" xfId="4269" xr:uid="{00000000-0005-0000-0000-00001B110000}"/>
    <cellStyle name="Good 2 2 3" xfId="4270" xr:uid="{00000000-0005-0000-0000-00001C110000}"/>
    <cellStyle name="Good 2 2 4" xfId="4271" xr:uid="{00000000-0005-0000-0000-00001D110000}"/>
    <cellStyle name="Good 2 2 5" xfId="4272" xr:uid="{00000000-0005-0000-0000-00001E110000}"/>
    <cellStyle name="Good 2 2 6" xfId="4273" xr:uid="{00000000-0005-0000-0000-00001F110000}"/>
    <cellStyle name="Good 2 2 7" xfId="4274" xr:uid="{00000000-0005-0000-0000-000020110000}"/>
    <cellStyle name="Good 2 2 8" xfId="4275" xr:uid="{00000000-0005-0000-0000-000021110000}"/>
    <cellStyle name="Good 2 2 9" xfId="4276" xr:uid="{00000000-0005-0000-0000-000022110000}"/>
    <cellStyle name="Good 2 3" xfId="4277" xr:uid="{00000000-0005-0000-0000-000023110000}"/>
    <cellStyle name="Good 2 4" xfId="4278" xr:uid="{00000000-0005-0000-0000-000024110000}"/>
    <cellStyle name="Good 2 5" xfId="4279" xr:uid="{00000000-0005-0000-0000-000025110000}"/>
    <cellStyle name="Good 2 6" xfId="4280" xr:uid="{00000000-0005-0000-0000-000026110000}"/>
    <cellStyle name="Good 2 7" xfId="4281" xr:uid="{00000000-0005-0000-0000-000027110000}"/>
    <cellStyle name="Good 2 8" xfId="4282" xr:uid="{00000000-0005-0000-0000-000028110000}"/>
    <cellStyle name="Good 2 9" xfId="4283" xr:uid="{00000000-0005-0000-0000-000029110000}"/>
    <cellStyle name="Good 2_2011-2016 Forecast WITHOUT CO Wind Phases 2 and 3 &amp; WO BHP Wind -- 6-10-11" xfId="4284" xr:uid="{00000000-0005-0000-0000-00002A110000}"/>
    <cellStyle name="Good 3" xfId="4285" xr:uid="{00000000-0005-0000-0000-00002B110000}"/>
    <cellStyle name="Good 3 2" xfId="4286" xr:uid="{00000000-0005-0000-0000-00002C110000}"/>
    <cellStyle name="Good 3 3" xfId="5809" xr:uid="{00000000-0005-0000-0000-00002D110000}"/>
    <cellStyle name="Good 3 4" xfId="5903" xr:uid="{00000000-0005-0000-0000-00002E110000}"/>
    <cellStyle name="Good 3_CO GAS" xfId="4287" xr:uid="{00000000-0005-0000-0000-00002F110000}"/>
    <cellStyle name="Good 4" xfId="4288" xr:uid="{00000000-0005-0000-0000-000030110000}"/>
    <cellStyle name="Good 4 2" xfId="4289" xr:uid="{00000000-0005-0000-0000-000031110000}"/>
    <cellStyle name="Good 4_CO GAS" xfId="4290" xr:uid="{00000000-0005-0000-0000-000032110000}"/>
    <cellStyle name="Good 5" xfId="4291" xr:uid="{00000000-0005-0000-0000-000033110000}"/>
    <cellStyle name="Good 5 2" xfId="4292" xr:uid="{00000000-0005-0000-0000-000034110000}"/>
    <cellStyle name="Good 5 3" xfId="4293" xr:uid="{00000000-0005-0000-0000-000035110000}"/>
    <cellStyle name="Good 5_2011-2016 Forecast WITHOUT CO Wind Phases 2 and 3 &amp; WO BHP Wind -- 6-10-11" xfId="4294" xr:uid="{00000000-0005-0000-0000-000036110000}"/>
    <cellStyle name="Good 6" xfId="4295" xr:uid="{00000000-0005-0000-0000-000037110000}"/>
    <cellStyle name="Good 6 2" xfId="4296" xr:uid="{00000000-0005-0000-0000-000038110000}"/>
    <cellStyle name="Good 6 3" xfId="4297" xr:uid="{00000000-0005-0000-0000-000039110000}"/>
    <cellStyle name="Good 6_2011-2016 Forecast WITHOUT CO Wind Phases 2 and 3 &amp; WO BHP Wind -- 6-10-11" xfId="4298" xr:uid="{00000000-0005-0000-0000-00003A110000}"/>
    <cellStyle name="Good 7" xfId="4299" xr:uid="{00000000-0005-0000-0000-00003B110000}"/>
    <cellStyle name="Good 7 2" xfId="4300" xr:uid="{00000000-0005-0000-0000-00003C110000}"/>
    <cellStyle name="Good 7 3" xfId="4301" xr:uid="{00000000-0005-0000-0000-00003D110000}"/>
    <cellStyle name="Good 8" xfId="4302" xr:uid="{00000000-0005-0000-0000-00003E110000}"/>
    <cellStyle name="Good 8 2" xfId="4303" xr:uid="{00000000-0005-0000-0000-00003F110000}"/>
    <cellStyle name="Good 8 3" xfId="4304" xr:uid="{00000000-0005-0000-0000-000040110000}"/>
    <cellStyle name="Good 9" xfId="4305" xr:uid="{00000000-0005-0000-0000-000041110000}"/>
    <cellStyle name="Good 9 2" xfId="4306" xr:uid="{00000000-0005-0000-0000-000042110000}"/>
    <cellStyle name="Good 9 3" xfId="4307" xr:uid="{00000000-0005-0000-0000-000043110000}"/>
    <cellStyle name="Grey" xfId="97" xr:uid="{00000000-0005-0000-0000-000044110000}"/>
    <cellStyle name="Grey 2" xfId="4309" xr:uid="{00000000-0005-0000-0000-000045110000}"/>
    <cellStyle name="Grey 3" xfId="5700" xr:uid="{00000000-0005-0000-0000-000046110000}"/>
    <cellStyle name="Grey 4" xfId="5904" xr:uid="{00000000-0005-0000-0000-000047110000}"/>
    <cellStyle name="Grey 5" xfId="4308" xr:uid="{00000000-0005-0000-0000-000048110000}"/>
    <cellStyle name="HEADER" xfId="98" xr:uid="{00000000-0005-0000-0000-000049110000}"/>
    <cellStyle name="Header1" xfId="99" xr:uid="{00000000-0005-0000-0000-00004A110000}"/>
    <cellStyle name="Header1 2" xfId="5701" xr:uid="{00000000-0005-0000-0000-00004B110000}"/>
    <cellStyle name="Header1 3" xfId="5905" xr:uid="{00000000-0005-0000-0000-00004C110000}"/>
    <cellStyle name="Header1 4" xfId="4310" xr:uid="{00000000-0005-0000-0000-00004D110000}"/>
    <cellStyle name="Header2" xfId="100" xr:uid="{00000000-0005-0000-0000-00004E110000}"/>
    <cellStyle name="Header2 2" xfId="5906" xr:uid="{00000000-0005-0000-0000-00004F110000}"/>
    <cellStyle name="Header2 3" xfId="4311" xr:uid="{00000000-0005-0000-0000-000050110000}"/>
    <cellStyle name="Heading" xfId="101" xr:uid="{00000000-0005-0000-0000-000051110000}"/>
    <cellStyle name="Heading 1 10" xfId="4314" xr:uid="{00000000-0005-0000-0000-000052110000}"/>
    <cellStyle name="Heading 1 10 2" xfId="4315" xr:uid="{00000000-0005-0000-0000-000053110000}"/>
    <cellStyle name="Heading 1 11" xfId="4316" xr:uid="{00000000-0005-0000-0000-000054110000}"/>
    <cellStyle name="Heading 1 11 2" xfId="4317" xr:uid="{00000000-0005-0000-0000-000055110000}"/>
    <cellStyle name="Heading 1 12" xfId="4318" xr:uid="{00000000-0005-0000-0000-000056110000}"/>
    <cellStyle name="Heading 1 12 2" xfId="4319" xr:uid="{00000000-0005-0000-0000-000057110000}"/>
    <cellStyle name="Heading 1 13" xfId="4320" xr:uid="{00000000-0005-0000-0000-000058110000}"/>
    <cellStyle name="Heading 1 14" xfId="4321" xr:uid="{00000000-0005-0000-0000-000059110000}"/>
    <cellStyle name="Heading 1 15" xfId="4322" xr:uid="{00000000-0005-0000-0000-00005A110000}"/>
    <cellStyle name="Heading 1 16" xfId="4313" xr:uid="{00000000-0005-0000-0000-00005B110000}"/>
    <cellStyle name="Heading 1 2" xfId="102" xr:uid="{00000000-0005-0000-0000-00005C110000}"/>
    <cellStyle name="Heading 1 2 10" xfId="4324" xr:uid="{00000000-0005-0000-0000-00005D110000}"/>
    <cellStyle name="Heading 1 2 11" xfId="4325" xr:uid="{00000000-0005-0000-0000-00005E110000}"/>
    <cellStyle name="Heading 1 2 12" xfId="4326" xr:uid="{00000000-0005-0000-0000-00005F110000}"/>
    <cellStyle name="Heading 1 2 13" xfId="5702" xr:uid="{00000000-0005-0000-0000-000060110000}"/>
    <cellStyle name="Heading 1 2 14" xfId="4323" xr:uid="{00000000-0005-0000-0000-000061110000}"/>
    <cellStyle name="Heading 1 2 2" xfId="4327" xr:uid="{00000000-0005-0000-0000-000062110000}"/>
    <cellStyle name="Heading 1 2 2 10" xfId="4328" xr:uid="{00000000-0005-0000-0000-000063110000}"/>
    <cellStyle name="Heading 1 2 2 2" xfId="4329" xr:uid="{00000000-0005-0000-0000-000064110000}"/>
    <cellStyle name="Heading 1 2 2 2 10" xfId="4330" xr:uid="{00000000-0005-0000-0000-000065110000}"/>
    <cellStyle name="Heading 1 2 2 2 2" xfId="4331" xr:uid="{00000000-0005-0000-0000-000066110000}"/>
    <cellStyle name="Heading 1 2 2 2 3" xfId="4332" xr:uid="{00000000-0005-0000-0000-000067110000}"/>
    <cellStyle name="Heading 1 2 2 2 4" xfId="4333" xr:uid="{00000000-0005-0000-0000-000068110000}"/>
    <cellStyle name="Heading 1 2 2 2 5" xfId="4334" xr:uid="{00000000-0005-0000-0000-000069110000}"/>
    <cellStyle name="Heading 1 2 2 2 6" xfId="4335" xr:uid="{00000000-0005-0000-0000-00006A110000}"/>
    <cellStyle name="Heading 1 2 2 2 7" xfId="4336" xr:uid="{00000000-0005-0000-0000-00006B110000}"/>
    <cellStyle name="Heading 1 2 2 2 8" xfId="4337" xr:uid="{00000000-0005-0000-0000-00006C110000}"/>
    <cellStyle name="Heading 1 2 2 2 9" xfId="4338" xr:uid="{00000000-0005-0000-0000-00006D110000}"/>
    <cellStyle name="Heading 1 2 2 3" xfId="4339" xr:uid="{00000000-0005-0000-0000-00006E110000}"/>
    <cellStyle name="Heading 1 2 2 4" xfId="4340" xr:uid="{00000000-0005-0000-0000-00006F110000}"/>
    <cellStyle name="Heading 1 2 2 5" xfId="4341" xr:uid="{00000000-0005-0000-0000-000070110000}"/>
    <cellStyle name="Heading 1 2 2 6" xfId="4342" xr:uid="{00000000-0005-0000-0000-000071110000}"/>
    <cellStyle name="Heading 1 2 2 7" xfId="4343" xr:uid="{00000000-0005-0000-0000-000072110000}"/>
    <cellStyle name="Heading 1 2 2 8" xfId="4344" xr:uid="{00000000-0005-0000-0000-000073110000}"/>
    <cellStyle name="Heading 1 2 2 9" xfId="4345" xr:uid="{00000000-0005-0000-0000-000074110000}"/>
    <cellStyle name="Heading 1 2 3" xfId="4346" xr:uid="{00000000-0005-0000-0000-000075110000}"/>
    <cellStyle name="Heading 1 2 4" xfId="4347" xr:uid="{00000000-0005-0000-0000-000076110000}"/>
    <cellStyle name="Heading 1 2 5" xfId="4348" xr:uid="{00000000-0005-0000-0000-000077110000}"/>
    <cellStyle name="Heading 1 2 6" xfId="4349" xr:uid="{00000000-0005-0000-0000-000078110000}"/>
    <cellStyle name="Heading 1 2 7" xfId="4350" xr:uid="{00000000-0005-0000-0000-000079110000}"/>
    <cellStyle name="Heading 1 2 8" xfId="4351" xr:uid="{00000000-0005-0000-0000-00007A110000}"/>
    <cellStyle name="Heading 1 2 9" xfId="4352" xr:uid="{00000000-0005-0000-0000-00007B110000}"/>
    <cellStyle name="Heading 1 2_CO GAS" xfId="4353" xr:uid="{00000000-0005-0000-0000-00007C110000}"/>
    <cellStyle name="Heading 1 3" xfId="4354" xr:uid="{00000000-0005-0000-0000-00007D110000}"/>
    <cellStyle name="Heading 1 3 2" xfId="4355" xr:uid="{00000000-0005-0000-0000-00007E110000}"/>
    <cellStyle name="Heading 1 3 3" xfId="5810" xr:uid="{00000000-0005-0000-0000-00007F110000}"/>
    <cellStyle name="Heading 1 3 4" xfId="5908" xr:uid="{00000000-0005-0000-0000-000080110000}"/>
    <cellStyle name="Heading 1 3_CO GAS" xfId="4356" xr:uid="{00000000-0005-0000-0000-000081110000}"/>
    <cellStyle name="Heading 1 4" xfId="4357" xr:uid="{00000000-0005-0000-0000-000082110000}"/>
    <cellStyle name="Heading 1 4 2" xfId="4358" xr:uid="{00000000-0005-0000-0000-000083110000}"/>
    <cellStyle name="Heading 1 4_CO GAS" xfId="4359" xr:uid="{00000000-0005-0000-0000-000084110000}"/>
    <cellStyle name="Heading 1 5" xfId="4360" xr:uid="{00000000-0005-0000-0000-000085110000}"/>
    <cellStyle name="Heading 1 5 2" xfId="4361" xr:uid="{00000000-0005-0000-0000-000086110000}"/>
    <cellStyle name="Heading 1 5 2 2" xfId="4362" xr:uid="{00000000-0005-0000-0000-000087110000}"/>
    <cellStyle name="Heading 1 5 3" xfId="4363" xr:uid="{00000000-0005-0000-0000-000088110000}"/>
    <cellStyle name="Heading 1 5_2011-2016 Forecast WITHOUT CO Wind Phases 2 and 3 &amp; WO BHP Wind -- 6-10-11" xfId="4364" xr:uid="{00000000-0005-0000-0000-000089110000}"/>
    <cellStyle name="Heading 1 6" xfId="4365" xr:uid="{00000000-0005-0000-0000-00008A110000}"/>
    <cellStyle name="Heading 1 6 2" xfId="4366" xr:uid="{00000000-0005-0000-0000-00008B110000}"/>
    <cellStyle name="Heading 1 6 2 2" xfId="4367" xr:uid="{00000000-0005-0000-0000-00008C110000}"/>
    <cellStyle name="Heading 1 6 3" xfId="4368" xr:uid="{00000000-0005-0000-0000-00008D110000}"/>
    <cellStyle name="Heading 1 6_2011-2016 Forecast WITHOUT CO Wind Phases 2 and 3 &amp; WO BHP Wind -- 6-10-11" xfId="4369" xr:uid="{00000000-0005-0000-0000-00008E110000}"/>
    <cellStyle name="Heading 1 7" xfId="4370" xr:uid="{00000000-0005-0000-0000-00008F110000}"/>
    <cellStyle name="Heading 1 7 2" xfId="4371" xr:uid="{00000000-0005-0000-0000-000090110000}"/>
    <cellStyle name="Heading 1 7 2 2" xfId="4372" xr:uid="{00000000-0005-0000-0000-000091110000}"/>
    <cellStyle name="Heading 1 7 3" xfId="4373" xr:uid="{00000000-0005-0000-0000-000092110000}"/>
    <cellStyle name="Heading 1 8" xfId="4374" xr:uid="{00000000-0005-0000-0000-000093110000}"/>
    <cellStyle name="Heading 1 8 2" xfId="4375" xr:uid="{00000000-0005-0000-0000-000094110000}"/>
    <cellStyle name="Heading 1 8 3" xfId="4376" xr:uid="{00000000-0005-0000-0000-000095110000}"/>
    <cellStyle name="Heading 1 9" xfId="4377" xr:uid="{00000000-0005-0000-0000-000096110000}"/>
    <cellStyle name="Heading 1 9 2" xfId="4378" xr:uid="{00000000-0005-0000-0000-000097110000}"/>
    <cellStyle name="Heading 1 9 3" xfId="4379" xr:uid="{00000000-0005-0000-0000-000098110000}"/>
    <cellStyle name="Heading 2 10" xfId="4381" xr:uid="{00000000-0005-0000-0000-000099110000}"/>
    <cellStyle name="Heading 2 10 2" xfId="4382" xr:uid="{00000000-0005-0000-0000-00009A110000}"/>
    <cellStyle name="Heading 2 11" xfId="4383" xr:uid="{00000000-0005-0000-0000-00009B110000}"/>
    <cellStyle name="Heading 2 11 2" xfId="4384" xr:uid="{00000000-0005-0000-0000-00009C110000}"/>
    <cellStyle name="Heading 2 12" xfId="4385" xr:uid="{00000000-0005-0000-0000-00009D110000}"/>
    <cellStyle name="Heading 2 12 2" xfId="4386" xr:uid="{00000000-0005-0000-0000-00009E110000}"/>
    <cellStyle name="Heading 2 13" xfId="4387" xr:uid="{00000000-0005-0000-0000-00009F110000}"/>
    <cellStyle name="Heading 2 14" xfId="4388" xr:uid="{00000000-0005-0000-0000-0000A0110000}"/>
    <cellStyle name="Heading 2 15" xfId="4389" xr:uid="{00000000-0005-0000-0000-0000A1110000}"/>
    <cellStyle name="Heading 2 16" xfId="4380" xr:uid="{00000000-0005-0000-0000-0000A2110000}"/>
    <cellStyle name="Heading 2 2" xfId="103" xr:uid="{00000000-0005-0000-0000-0000A3110000}"/>
    <cellStyle name="Heading 2 2 10" xfId="4391" xr:uid="{00000000-0005-0000-0000-0000A4110000}"/>
    <cellStyle name="Heading 2 2 11" xfId="4392" xr:uid="{00000000-0005-0000-0000-0000A5110000}"/>
    <cellStyle name="Heading 2 2 12" xfId="4393" xr:uid="{00000000-0005-0000-0000-0000A6110000}"/>
    <cellStyle name="Heading 2 2 13" xfId="5703" xr:uid="{00000000-0005-0000-0000-0000A7110000}"/>
    <cellStyle name="Heading 2 2 14" xfId="4390" xr:uid="{00000000-0005-0000-0000-0000A8110000}"/>
    <cellStyle name="Heading 2 2 2" xfId="4394" xr:uid="{00000000-0005-0000-0000-0000A9110000}"/>
    <cellStyle name="Heading 2 2 2 10" xfId="4395" xr:uid="{00000000-0005-0000-0000-0000AA110000}"/>
    <cellStyle name="Heading 2 2 2 2" xfId="4396" xr:uid="{00000000-0005-0000-0000-0000AB110000}"/>
    <cellStyle name="Heading 2 2 2 2 10" xfId="4397" xr:uid="{00000000-0005-0000-0000-0000AC110000}"/>
    <cellStyle name="Heading 2 2 2 2 2" xfId="4398" xr:uid="{00000000-0005-0000-0000-0000AD110000}"/>
    <cellStyle name="Heading 2 2 2 2 3" xfId="4399" xr:uid="{00000000-0005-0000-0000-0000AE110000}"/>
    <cellStyle name="Heading 2 2 2 2 4" xfId="4400" xr:uid="{00000000-0005-0000-0000-0000AF110000}"/>
    <cellStyle name="Heading 2 2 2 2 5" xfId="4401" xr:uid="{00000000-0005-0000-0000-0000B0110000}"/>
    <cellStyle name="Heading 2 2 2 2 6" xfId="4402" xr:uid="{00000000-0005-0000-0000-0000B1110000}"/>
    <cellStyle name="Heading 2 2 2 2 7" xfId="4403" xr:uid="{00000000-0005-0000-0000-0000B2110000}"/>
    <cellStyle name="Heading 2 2 2 2 8" xfId="4404" xr:uid="{00000000-0005-0000-0000-0000B3110000}"/>
    <cellStyle name="Heading 2 2 2 2 9" xfId="4405" xr:uid="{00000000-0005-0000-0000-0000B4110000}"/>
    <cellStyle name="Heading 2 2 2 3" xfId="4406" xr:uid="{00000000-0005-0000-0000-0000B5110000}"/>
    <cellStyle name="Heading 2 2 2 4" xfId="4407" xr:uid="{00000000-0005-0000-0000-0000B6110000}"/>
    <cellStyle name="Heading 2 2 2 5" xfId="4408" xr:uid="{00000000-0005-0000-0000-0000B7110000}"/>
    <cellStyle name="Heading 2 2 2 6" xfId="4409" xr:uid="{00000000-0005-0000-0000-0000B8110000}"/>
    <cellStyle name="Heading 2 2 2 7" xfId="4410" xr:uid="{00000000-0005-0000-0000-0000B9110000}"/>
    <cellStyle name="Heading 2 2 2 8" xfId="4411" xr:uid="{00000000-0005-0000-0000-0000BA110000}"/>
    <cellStyle name="Heading 2 2 2 9" xfId="4412" xr:uid="{00000000-0005-0000-0000-0000BB110000}"/>
    <cellStyle name="Heading 2 2 3" xfId="4413" xr:uid="{00000000-0005-0000-0000-0000BC110000}"/>
    <cellStyle name="Heading 2 2 4" xfId="4414" xr:uid="{00000000-0005-0000-0000-0000BD110000}"/>
    <cellStyle name="Heading 2 2 5" xfId="4415" xr:uid="{00000000-0005-0000-0000-0000BE110000}"/>
    <cellStyle name="Heading 2 2 6" xfId="4416" xr:uid="{00000000-0005-0000-0000-0000BF110000}"/>
    <cellStyle name="Heading 2 2 7" xfId="4417" xr:uid="{00000000-0005-0000-0000-0000C0110000}"/>
    <cellStyle name="Heading 2 2 8" xfId="4418" xr:uid="{00000000-0005-0000-0000-0000C1110000}"/>
    <cellStyle name="Heading 2 2 9" xfId="4419" xr:uid="{00000000-0005-0000-0000-0000C2110000}"/>
    <cellStyle name="Heading 2 2_CO GAS" xfId="4420" xr:uid="{00000000-0005-0000-0000-0000C3110000}"/>
    <cellStyle name="Heading 2 3" xfId="4421" xr:uid="{00000000-0005-0000-0000-0000C4110000}"/>
    <cellStyle name="Heading 2 3 2" xfId="4422" xr:uid="{00000000-0005-0000-0000-0000C5110000}"/>
    <cellStyle name="Heading 2 3 3" xfId="5811" xr:uid="{00000000-0005-0000-0000-0000C6110000}"/>
    <cellStyle name="Heading 2 3 4" xfId="5909" xr:uid="{00000000-0005-0000-0000-0000C7110000}"/>
    <cellStyle name="Heading 2 3_CO GAS" xfId="4423" xr:uid="{00000000-0005-0000-0000-0000C8110000}"/>
    <cellStyle name="Heading 2 4" xfId="4424" xr:uid="{00000000-0005-0000-0000-0000C9110000}"/>
    <cellStyle name="Heading 2 4 2" xfId="4425" xr:uid="{00000000-0005-0000-0000-0000CA110000}"/>
    <cellStyle name="Heading 2 4_CO GAS" xfId="4426" xr:uid="{00000000-0005-0000-0000-0000CB110000}"/>
    <cellStyle name="Heading 2 5" xfId="4427" xr:uid="{00000000-0005-0000-0000-0000CC110000}"/>
    <cellStyle name="Heading 2 5 2" xfId="4428" xr:uid="{00000000-0005-0000-0000-0000CD110000}"/>
    <cellStyle name="Heading 2 5 2 2" xfId="4429" xr:uid="{00000000-0005-0000-0000-0000CE110000}"/>
    <cellStyle name="Heading 2 5 3" xfId="4430" xr:uid="{00000000-0005-0000-0000-0000CF110000}"/>
    <cellStyle name="Heading 2 5_2011-2016 Forecast WITHOUT CO Wind Phases 2 and 3 &amp; WO BHP Wind -- 6-10-11" xfId="4431" xr:uid="{00000000-0005-0000-0000-0000D0110000}"/>
    <cellStyle name="Heading 2 6" xfId="4432" xr:uid="{00000000-0005-0000-0000-0000D1110000}"/>
    <cellStyle name="Heading 2 6 2" xfId="4433" xr:uid="{00000000-0005-0000-0000-0000D2110000}"/>
    <cellStyle name="Heading 2 6 2 2" xfId="4434" xr:uid="{00000000-0005-0000-0000-0000D3110000}"/>
    <cellStyle name="Heading 2 6 3" xfId="4435" xr:uid="{00000000-0005-0000-0000-0000D4110000}"/>
    <cellStyle name="Heading 2 6_2011-2016 Forecast WITHOUT CO Wind Phases 2 and 3 &amp; WO BHP Wind -- 6-10-11" xfId="4436" xr:uid="{00000000-0005-0000-0000-0000D5110000}"/>
    <cellStyle name="Heading 2 7" xfId="4437" xr:uid="{00000000-0005-0000-0000-0000D6110000}"/>
    <cellStyle name="Heading 2 7 2" xfId="4438" xr:uid="{00000000-0005-0000-0000-0000D7110000}"/>
    <cellStyle name="Heading 2 7 2 2" xfId="4439" xr:uid="{00000000-0005-0000-0000-0000D8110000}"/>
    <cellStyle name="Heading 2 7 3" xfId="4440" xr:uid="{00000000-0005-0000-0000-0000D9110000}"/>
    <cellStyle name="Heading 2 8" xfId="4441" xr:uid="{00000000-0005-0000-0000-0000DA110000}"/>
    <cellStyle name="Heading 2 8 2" xfId="4442" xr:uid="{00000000-0005-0000-0000-0000DB110000}"/>
    <cellStyle name="Heading 2 8 3" xfId="4443" xr:uid="{00000000-0005-0000-0000-0000DC110000}"/>
    <cellStyle name="Heading 2 9" xfId="4444" xr:uid="{00000000-0005-0000-0000-0000DD110000}"/>
    <cellStyle name="Heading 2 9 2" xfId="4445" xr:uid="{00000000-0005-0000-0000-0000DE110000}"/>
    <cellStyle name="Heading 2 9 3" xfId="4446" xr:uid="{00000000-0005-0000-0000-0000DF110000}"/>
    <cellStyle name="Heading 3 10" xfId="4448" xr:uid="{00000000-0005-0000-0000-0000E0110000}"/>
    <cellStyle name="Heading 3 10 2" xfId="4449" xr:uid="{00000000-0005-0000-0000-0000E1110000}"/>
    <cellStyle name="Heading 3 11" xfId="4450" xr:uid="{00000000-0005-0000-0000-0000E2110000}"/>
    <cellStyle name="Heading 3 11 2" xfId="4451" xr:uid="{00000000-0005-0000-0000-0000E3110000}"/>
    <cellStyle name="Heading 3 12" xfId="4452" xr:uid="{00000000-0005-0000-0000-0000E4110000}"/>
    <cellStyle name="Heading 3 12 2" xfId="4453" xr:uid="{00000000-0005-0000-0000-0000E5110000}"/>
    <cellStyle name="Heading 3 13" xfId="4454" xr:uid="{00000000-0005-0000-0000-0000E6110000}"/>
    <cellStyle name="Heading 3 14" xfId="4455" xr:uid="{00000000-0005-0000-0000-0000E7110000}"/>
    <cellStyle name="Heading 3 15" xfId="4456" xr:uid="{00000000-0005-0000-0000-0000E8110000}"/>
    <cellStyle name="Heading 3 16" xfId="4447" xr:uid="{00000000-0005-0000-0000-0000E9110000}"/>
    <cellStyle name="Heading 3 2" xfId="104" xr:uid="{00000000-0005-0000-0000-0000EA110000}"/>
    <cellStyle name="Heading 3 2 10" xfId="4458" xr:uid="{00000000-0005-0000-0000-0000EB110000}"/>
    <cellStyle name="Heading 3 2 11" xfId="4459" xr:uid="{00000000-0005-0000-0000-0000EC110000}"/>
    <cellStyle name="Heading 3 2 12" xfId="4460" xr:uid="{00000000-0005-0000-0000-0000ED110000}"/>
    <cellStyle name="Heading 3 2 13" xfId="5704" xr:uid="{00000000-0005-0000-0000-0000EE110000}"/>
    <cellStyle name="Heading 3 2 14" xfId="4457" xr:uid="{00000000-0005-0000-0000-0000EF110000}"/>
    <cellStyle name="Heading 3 2 2" xfId="4461" xr:uid="{00000000-0005-0000-0000-0000F0110000}"/>
    <cellStyle name="Heading 3 2 2 10" xfId="4462" xr:uid="{00000000-0005-0000-0000-0000F1110000}"/>
    <cellStyle name="Heading 3 2 2 2" xfId="4463" xr:uid="{00000000-0005-0000-0000-0000F2110000}"/>
    <cellStyle name="Heading 3 2 2 2 10" xfId="4464" xr:uid="{00000000-0005-0000-0000-0000F3110000}"/>
    <cellStyle name="Heading 3 2 2 2 2" xfId="4465" xr:uid="{00000000-0005-0000-0000-0000F4110000}"/>
    <cellStyle name="Heading 3 2 2 2 3" xfId="4466" xr:uid="{00000000-0005-0000-0000-0000F5110000}"/>
    <cellStyle name="Heading 3 2 2 2 4" xfId="4467" xr:uid="{00000000-0005-0000-0000-0000F6110000}"/>
    <cellStyle name="Heading 3 2 2 2 5" xfId="4468" xr:uid="{00000000-0005-0000-0000-0000F7110000}"/>
    <cellStyle name="Heading 3 2 2 2 6" xfId="4469" xr:uid="{00000000-0005-0000-0000-0000F8110000}"/>
    <cellStyle name="Heading 3 2 2 2 7" xfId="4470" xr:uid="{00000000-0005-0000-0000-0000F9110000}"/>
    <cellStyle name="Heading 3 2 2 2 8" xfId="4471" xr:uid="{00000000-0005-0000-0000-0000FA110000}"/>
    <cellStyle name="Heading 3 2 2 2 9" xfId="4472" xr:uid="{00000000-0005-0000-0000-0000FB110000}"/>
    <cellStyle name="Heading 3 2 2 3" xfId="4473" xr:uid="{00000000-0005-0000-0000-0000FC110000}"/>
    <cellStyle name="Heading 3 2 2 4" xfId="4474" xr:uid="{00000000-0005-0000-0000-0000FD110000}"/>
    <cellStyle name="Heading 3 2 2 5" xfId="4475" xr:uid="{00000000-0005-0000-0000-0000FE110000}"/>
    <cellStyle name="Heading 3 2 2 6" xfId="4476" xr:uid="{00000000-0005-0000-0000-0000FF110000}"/>
    <cellStyle name="Heading 3 2 2 7" xfId="4477" xr:uid="{00000000-0005-0000-0000-000000120000}"/>
    <cellStyle name="Heading 3 2 2 8" xfId="4478" xr:uid="{00000000-0005-0000-0000-000001120000}"/>
    <cellStyle name="Heading 3 2 2 9" xfId="4479" xr:uid="{00000000-0005-0000-0000-000002120000}"/>
    <cellStyle name="Heading 3 2 3" xfId="4480" xr:uid="{00000000-0005-0000-0000-000003120000}"/>
    <cellStyle name="Heading 3 2 4" xfId="4481" xr:uid="{00000000-0005-0000-0000-000004120000}"/>
    <cellStyle name="Heading 3 2 5" xfId="4482" xr:uid="{00000000-0005-0000-0000-000005120000}"/>
    <cellStyle name="Heading 3 2 6" xfId="4483" xr:uid="{00000000-0005-0000-0000-000006120000}"/>
    <cellStyle name="Heading 3 2 7" xfId="4484" xr:uid="{00000000-0005-0000-0000-000007120000}"/>
    <cellStyle name="Heading 3 2 8" xfId="4485" xr:uid="{00000000-0005-0000-0000-000008120000}"/>
    <cellStyle name="Heading 3 2 9" xfId="4486" xr:uid="{00000000-0005-0000-0000-000009120000}"/>
    <cellStyle name="Heading 3 2_CO GAS" xfId="4487" xr:uid="{00000000-0005-0000-0000-00000A120000}"/>
    <cellStyle name="Heading 3 3" xfId="4488" xr:uid="{00000000-0005-0000-0000-00000B120000}"/>
    <cellStyle name="Heading 3 3 2" xfId="4489" xr:uid="{00000000-0005-0000-0000-00000C120000}"/>
    <cellStyle name="Heading 3 3 3" xfId="5812" xr:uid="{00000000-0005-0000-0000-00000D120000}"/>
    <cellStyle name="Heading 3 3 4" xfId="5910" xr:uid="{00000000-0005-0000-0000-00000E120000}"/>
    <cellStyle name="Heading 3 3_CO GAS" xfId="4490" xr:uid="{00000000-0005-0000-0000-00000F120000}"/>
    <cellStyle name="Heading 3 4" xfId="4491" xr:uid="{00000000-0005-0000-0000-000010120000}"/>
    <cellStyle name="Heading 3 4 2" xfId="4492" xr:uid="{00000000-0005-0000-0000-000011120000}"/>
    <cellStyle name="Heading 3 4_CO GAS" xfId="4493" xr:uid="{00000000-0005-0000-0000-000012120000}"/>
    <cellStyle name="Heading 3 5" xfId="4494" xr:uid="{00000000-0005-0000-0000-000013120000}"/>
    <cellStyle name="Heading 3 5 2" xfId="4495" xr:uid="{00000000-0005-0000-0000-000014120000}"/>
    <cellStyle name="Heading 3 5 2 2" xfId="4496" xr:uid="{00000000-0005-0000-0000-000015120000}"/>
    <cellStyle name="Heading 3 5 3" xfId="4497" xr:uid="{00000000-0005-0000-0000-000016120000}"/>
    <cellStyle name="Heading 3 5_2011-2016 Forecast WITHOUT CO Wind Phases 2 and 3 &amp; WO BHP Wind -- 6-10-11" xfId="4498" xr:uid="{00000000-0005-0000-0000-000017120000}"/>
    <cellStyle name="Heading 3 6" xfId="4499" xr:uid="{00000000-0005-0000-0000-000018120000}"/>
    <cellStyle name="Heading 3 6 2" xfId="4500" xr:uid="{00000000-0005-0000-0000-000019120000}"/>
    <cellStyle name="Heading 3 6 2 2" xfId="4501" xr:uid="{00000000-0005-0000-0000-00001A120000}"/>
    <cellStyle name="Heading 3 6 3" xfId="4502" xr:uid="{00000000-0005-0000-0000-00001B120000}"/>
    <cellStyle name="Heading 3 6_2011-2016 Forecast WITHOUT CO Wind Phases 2 and 3 &amp; WO BHP Wind -- 6-10-11" xfId="4503" xr:uid="{00000000-0005-0000-0000-00001C120000}"/>
    <cellStyle name="Heading 3 7" xfId="4504" xr:uid="{00000000-0005-0000-0000-00001D120000}"/>
    <cellStyle name="Heading 3 7 2" xfId="4505" xr:uid="{00000000-0005-0000-0000-00001E120000}"/>
    <cellStyle name="Heading 3 7 2 2" xfId="4506" xr:uid="{00000000-0005-0000-0000-00001F120000}"/>
    <cellStyle name="Heading 3 7 3" xfId="4507" xr:uid="{00000000-0005-0000-0000-000020120000}"/>
    <cellStyle name="Heading 3 8" xfId="4508" xr:uid="{00000000-0005-0000-0000-000021120000}"/>
    <cellStyle name="Heading 3 8 2" xfId="4509" xr:uid="{00000000-0005-0000-0000-000022120000}"/>
    <cellStyle name="Heading 3 8 3" xfId="4510" xr:uid="{00000000-0005-0000-0000-000023120000}"/>
    <cellStyle name="Heading 3 9" xfId="4511" xr:uid="{00000000-0005-0000-0000-000024120000}"/>
    <cellStyle name="Heading 3 9 2" xfId="4512" xr:uid="{00000000-0005-0000-0000-000025120000}"/>
    <cellStyle name="Heading 3 9 3" xfId="4513" xr:uid="{00000000-0005-0000-0000-000026120000}"/>
    <cellStyle name="Heading 4 10" xfId="4515" xr:uid="{00000000-0005-0000-0000-000027120000}"/>
    <cellStyle name="Heading 4 10 2" xfId="4516" xr:uid="{00000000-0005-0000-0000-000028120000}"/>
    <cellStyle name="Heading 4 11" xfId="4517" xr:uid="{00000000-0005-0000-0000-000029120000}"/>
    <cellStyle name="Heading 4 11 2" xfId="4518" xr:uid="{00000000-0005-0000-0000-00002A120000}"/>
    <cellStyle name="Heading 4 12" xfId="4519" xr:uid="{00000000-0005-0000-0000-00002B120000}"/>
    <cellStyle name="Heading 4 12 2" xfId="4520" xr:uid="{00000000-0005-0000-0000-00002C120000}"/>
    <cellStyle name="Heading 4 13" xfId="4521" xr:uid="{00000000-0005-0000-0000-00002D120000}"/>
    <cellStyle name="Heading 4 14" xfId="4522" xr:uid="{00000000-0005-0000-0000-00002E120000}"/>
    <cellStyle name="Heading 4 15" xfId="4523" xr:uid="{00000000-0005-0000-0000-00002F120000}"/>
    <cellStyle name="Heading 4 16" xfId="4514" xr:uid="{00000000-0005-0000-0000-000030120000}"/>
    <cellStyle name="Heading 4 2" xfId="105" xr:uid="{00000000-0005-0000-0000-000031120000}"/>
    <cellStyle name="Heading 4 2 10" xfId="4525" xr:uid="{00000000-0005-0000-0000-000032120000}"/>
    <cellStyle name="Heading 4 2 11" xfId="4526" xr:uid="{00000000-0005-0000-0000-000033120000}"/>
    <cellStyle name="Heading 4 2 12" xfId="4527" xr:uid="{00000000-0005-0000-0000-000034120000}"/>
    <cellStyle name="Heading 4 2 13" xfId="5705" xr:uid="{00000000-0005-0000-0000-000035120000}"/>
    <cellStyle name="Heading 4 2 14" xfId="4524" xr:uid="{00000000-0005-0000-0000-000036120000}"/>
    <cellStyle name="Heading 4 2 2" xfId="4528" xr:uid="{00000000-0005-0000-0000-000037120000}"/>
    <cellStyle name="Heading 4 2 2 10" xfId="4529" xr:uid="{00000000-0005-0000-0000-000038120000}"/>
    <cellStyle name="Heading 4 2 2 2" xfId="4530" xr:uid="{00000000-0005-0000-0000-000039120000}"/>
    <cellStyle name="Heading 4 2 2 2 10" xfId="4531" xr:uid="{00000000-0005-0000-0000-00003A120000}"/>
    <cellStyle name="Heading 4 2 2 2 2" xfId="4532" xr:uid="{00000000-0005-0000-0000-00003B120000}"/>
    <cellStyle name="Heading 4 2 2 2 3" xfId="4533" xr:uid="{00000000-0005-0000-0000-00003C120000}"/>
    <cellStyle name="Heading 4 2 2 2 4" xfId="4534" xr:uid="{00000000-0005-0000-0000-00003D120000}"/>
    <cellStyle name="Heading 4 2 2 2 5" xfId="4535" xr:uid="{00000000-0005-0000-0000-00003E120000}"/>
    <cellStyle name="Heading 4 2 2 2 6" xfId="4536" xr:uid="{00000000-0005-0000-0000-00003F120000}"/>
    <cellStyle name="Heading 4 2 2 2 7" xfId="4537" xr:uid="{00000000-0005-0000-0000-000040120000}"/>
    <cellStyle name="Heading 4 2 2 2 8" xfId="4538" xr:uid="{00000000-0005-0000-0000-000041120000}"/>
    <cellStyle name="Heading 4 2 2 2 9" xfId="4539" xr:uid="{00000000-0005-0000-0000-000042120000}"/>
    <cellStyle name="Heading 4 2 2 3" xfId="4540" xr:uid="{00000000-0005-0000-0000-000043120000}"/>
    <cellStyle name="Heading 4 2 2 4" xfId="4541" xr:uid="{00000000-0005-0000-0000-000044120000}"/>
    <cellStyle name="Heading 4 2 2 5" xfId="4542" xr:uid="{00000000-0005-0000-0000-000045120000}"/>
    <cellStyle name="Heading 4 2 2 6" xfId="4543" xr:uid="{00000000-0005-0000-0000-000046120000}"/>
    <cellStyle name="Heading 4 2 2 7" xfId="4544" xr:uid="{00000000-0005-0000-0000-000047120000}"/>
    <cellStyle name="Heading 4 2 2 8" xfId="4545" xr:uid="{00000000-0005-0000-0000-000048120000}"/>
    <cellStyle name="Heading 4 2 2 9" xfId="4546" xr:uid="{00000000-0005-0000-0000-000049120000}"/>
    <cellStyle name="Heading 4 2 3" xfId="4547" xr:uid="{00000000-0005-0000-0000-00004A120000}"/>
    <cellStyle name="Heading 4 2 4" xfId="4548" xr:uid="{00000000-0005-0000-0000-00004B120000}"/>
    <cellStyle name="Heading 4 2 5" xfId="4549" xr:uid="{00000000-0005-0000-0000-00004C120000}"/>
    <cellStyle name="Heading 4 2 6" xfId="4550" xr:uid="{00000000-0005-0000-0000-00004D120000}"/>
    <cellStyle name="Heading 4 2 7" xfId="4551" xr:uid="{00000000-0005-0000-0000-00004E120000}"/>
    <cellStyle name="Heading 4 2 8" xfId="4552" xr:uid="{00000000-0005-0000-0000-00004F120000}"/>
    <cellStyle name="Heading 4 2 9" xfId="4553" xr:uid="{00000000-0005-0000-0000-000050120000}"/>
    <cellStyle name="Heading 4 2_CO GAS" xfId="4554" xr:uid="{00000000-0005-0000-0000-000051120000}"/>
    <cellStyle name="Heading 4 3" xfId="4555" xr:uid="{00000000-0005-0000-0000-000052120000}"/>
    <cellStyle name="Heading 4 3 2" xfId="4556" xr:uid="{00000000-0005-0000-0000-000053120000}"/>
    <cellStyle name="Heading 4 3 3" xfId="5813" xr:uid="{00000000-0005-0000-0000-000054120000}"/>
    <cellStyle name="Heading 4 3 4" xfId="5911" xr:uid="{00000000-0005-0000-0000-000055120000}"/>
    <cellStyle name="Heading 4 3_CO GAS" xfId="4557" xr:uid="{00000000-0005-0000-0000-000056120000}"/>
    <cellStyle name="Heading 4 4" xfId="4558" xr:uid="{00000000-0005-0000-0000-000057120000}"/>
    <cellStyle name="Heading 4 4 2" xfId="4559" xr:uid="{00000000-0005-0000-0000-000058120000}"/>
    <cellStyle name="Heading 4 4_CO GAS" xfId="4560" xr:uid="{00000000-0005-0000-0000-000059120000}"/>
    <cellStyle name="Heading 4 5" xfId="4561" xr:uid="{00000000-0005-0000-0000-00005A120000}"/>
    <cellStyle name="Heading 4 5 2" xfId="4562" xr:uid="{00000000-0005-0000-0000-00005B120000}"/>
    <cellStyle name="Heading 4 5 2 2" xfId="4563" xr:uid="{00000000-0005-0000-0000-00005C120000}"/>
    <cellStyle name="Heading 4 5 3" xfId="4564" xr:uid="{00000000-0005-0000-0000-00005D120000}"/>
    <cellStyle name="Heading 4 5_2011-2016 Forecast WITHOUT CO Wind Phases 2 and 3 &amp; WO BHP Wind -- 6-10-11" xfId="4565" xr:uid="{00000000-0005-0000-0000-00005E120000}"/>
    <cellStyle name="Heading 4 6" xfId="4566" xr:uid="{00000000-0005-0000-0000-00005F120000}"/>
    <cellStyle name="Heading 4 6 2" xfId="4567" xr:uid="{00000000-0005-0000-0000-000060120000}"/>
    <cellStyle name="Heading 4 6 2 2" xfId="4568" xr:uid="{00000000-0005-0000-0000-000061120000}"/>
    <cellStyle name="Heading 4 6 3" xfId="4569" xr:uid="{00000000-0005-0000-0000-000062120000}"/>
    <cellStyle name="Heading 4 6_2011-2016 Forecast WITHOUT CO Wind Phases 2 and 3 &amp; WO BHP Wind -- 6-10-11" xfId="4570" xr:uid="{00000000-0005-0000-0000-000063120000}"/>
    <cellStyle name="Heading 4 7" xfId="4571" xr:uid="{00000000-0005-0000-0000-000064120000}"/>
    <cellStyle name="Heading 4 7 2" xfId="4572" xr:uid="{00000000-0005-0000-0000-000065120000}"/>
    <cellStyle name="Heading 4 7 2 2" xfId="4573" xr:uid="{00000000-0005-0000-0000-000066120000}"/>
    <cellStyle name="Heading 4 7 3" xfId="4574" xr:uid="{00000000-0005-0000-0000-000067120000}"/>
    <cellStyle name="Heading 4 8" xfId="4575" xr:uid="{00000000-0005-0000-0000-000068120000}"/>
    <cellStyle name="Heading 4 8 2" xfId="4576" xr:uid="{00000000-0005-0000-0000-000069120000}"/>
    <cellStyle name="Heading 4 8 3" xfId="4577" xr:uid="{00000000-0005-0000-0000-00006A120000}"/>
    <cellStyle name="Heading 4 9" xfId="4578" xr:uid="{00000000-0005-0000-0000-00006B120000}"/>
    <cellStyle name="Heading 4 9 2" xfId="4579" xr:uid="{00000000-0005-0000-0000-00006C120000}"/>
    <cellStyle name="Heading 4 9 3" xfId="4580" xr:uid="{00000000-0005-0000-0000-00006D120000}"/>
    <cellStyle name="Heading 5" xfId="5907" xr:uid="{00000000-0005-0000-0000-00006E120000}"/>
    <cellStyle name="Heading 6" xfId="4312" xr:uid="{00000000-0005-0000-0000-00006F120000}"/>
    <cellStyle name="Heading No Underline" xfId="4581" xr:uid="{00000000-0005-0000-0000-000070120000}"/>
    <cellStyle name="Heading With Underline" xfId="4582" xr:uid="{00000000-0005-0000-0000-000071120000}"/>
    <cellStyle name="Heading1" xfId="106" xr:uid="{00000000-0005-0000-0000-000072120000}"/>
    <cellStyle name="Heading2" xfId="107" xr:uid="{00000000-0005-0000-0000-000073120000}"/>
    <cellStyle name="Hidden" xfId="4583" xr:uid="{00000000-0005-0000-0000-000074120000}"/>
    <cellStyle name="Hidden 2" xfId="4584" xr:uid="{00000000-0005-0000-0000-000075120000}"/>
    <cellStyle name="Hide_Me" xfId="4585" xr:uid="{00000000-0005-0000-0000-000076120000}"/>
    <cellStyle name="HIGHLIGHT" xfId="108" xr:uid="{00000000-0005-0000-0000-000077120000}"/>
    <cellStyle name="Hyperlink 2" xfId="4586" xr:uid="{00000000-0005-0000-0000-000078120000}"/>
    <cellStyle name="Hyperlink 3" xfId="4587" xr:uid="{00000000-0005-0000-0000-000079120000}"/>
    <cellStyle name="Hyperlink 4" xfId="5912" xr:uid="{00000000-0005-0000-0000-00007A120000}"/>
    <cellStyle name="Input [yellow]" xfId="109" xr:uid="{00000000-0005-0000-0000-00007B120000}"/>
    <cellStyle name="Input [yellow] 2" xfId="4590" xr:uid="{00000000-0005-0000-0000-00007C120000}"/>
    <cellStyle name="Input [yellow] 3" xfId="5707" xr:uid="{00000000-0005-0000-0000-00007D120000}"/>
    <cellStyle name="Input [yellow] 4" xfId="5914" xr:uid="{00000000-0005-0000-0000-00007E120000}"/>
    <cellStyle name="Input [yellow] 5" xfId="4589" xr:uid="{00000000-0005-0000-0000-00007F120000}"/>
    <cellStyle name="Input 10" xfId="4591" xr:uid="{00000000-0005-0000-0000-000080120000}"/>
    <cellStyle name="Input 10 2" xfId="4592" xr:uid="{00000000-0005-0000-0000-000081120000}"/>
    <cellStyle name="Input 10 3" xfId="5743" xr:uid="{00000000-0005-0000-0000-000082120000}"/>
    <cellStyle name="Input 11" xfId="4593" xr:uid="{00000000-0005-0000-0000-000083120000}"/>
    <cellStyle name="Input 11 2" xfId="4594" xr:uid="{00000000-0005-0000-0000-000084120000}"/>
    <cellStyle name="Input 11 3" xfId="5765" xr:uid="{00000000-0005-0000-0000-000085120000}"/>
    <cellStyle name="Input 12" xfId="4595" xr:uid="{00000000-0005-0000-0000-000086120000}"/>
    <cellStyle name="Input 12 2" xfId="4596" xr:uid="{00000000-0005-0000-0000-000087120000}"/>
    <cellStyle name="Input 12 3" xfId="5772" xr:uid="{00000000-0005-0000-0000-000088120000}"/>
    <cellStyle name="Input 13" xfId="4597" xr:uid="{00000000-0005-0000-0000-000089120000}"/>
    <cellStyle name="Input 13 2" xfId="5770" xr:uid="{00000000-0005-0000-0000-00008A120000}"/>
    <cellStyle name="Input 14" xfId="4598" xr:uid="{00000000-0005-0000-0000-00008B120000}"/>
    <cellStyle name="Input 14 2" xfId="5768" xr:uid="{00000000-0005-0000-0000-00008C120000}"/>
    <cellStyle name="Input 15" xfId="4599" xr:uid="{00000000-0005-0000-0000-00008D120000}"/>
    <cellStyle name="Input 15 2" xfId="5769" xr:uid="{00000000-0005-0000-0000-00008E120000}"/>
    <cellStyle name="Input 16" xfId="5577" xr:uid="{00000000-0005-0000-0000-00008F120000}"/>
    <cellStyle name="Input 17" xfId="5578" xr:uid="{00000000-0005-0000-0000-000090120000}"/>
    <cellStyle name="Input 18" xfId="5579" xr:uid="{00000000-0005-0000-0000-000091120000}"/>
    <cellStyle name="Input 19" xfId="5580" xr:uid="{00000000-0005-0000-0000-000092120000}"/>
    <cellStyle name="Input 2" xfId="110" xr:uid="{00000000-0005-0000-0000-000093120000}"/>
    <cellStyle name="Input 2 10" xfId="4601" xr:uid="{00000000-0005-0000-0000-000094120000}"/>
    <cellStyle name="Input 2 11" xfId="4602" xr:uid="{00000000-0005-0000-0000-000095120000}"/>
    <cellStyle name="Input 2 12" xfId="4603" xr:uid="{00000000-0005-0000-0000-000096120000}"/>
    <cellStyle name="Input 2 13" xfId="5706" xr:uid="{00000000-0005-0000-0000-000097120000}"/>
    <cellStyle name="Input 2 14" xfId="4600" xr:uid="{00000000-0005-0000-0000-000098120000}"/>
    <cellStyle name="Input 2 2" xfId="4604" xr:uid="{00000000-0005-0000-0000-000099120000}"/>
    <cellStyle name="Input 2 2 10" xfId="4605" xr:uid="{00000000-0005-0000-0000-00009A120000}"/>
    <cellStyle name="Input 2 2 2" xfId="4606" xr:uid="{00000000-0005-0000-0000-00009B120000}"/>
    <cellStyle name="Input 2 2 2 10" xfId="4607" xr:uid="{00000000-0005-0000-0000-00009C120000}"/>
    <cellStyle name="Input 2 2 2 2" xfId="4608" xr:uid="{00000000-0005-0000-0000-00009D120000}"/>
    <cellStyle name="Input 2 2 2 3" xfId="4609" xr:uid="{00000000-0005-0000-0000-00009E120000}"/>
    <cellStyle name="Input 2 2 2 4" xfId="4610" xr:uid="{00000000-0005-0000-0000-00009F120000}"/>
    <cellStyle name="Input 2 2 2 5" xfId="4611" xr:uid="{00000000-0005-0000-0000-0000A0120000}"/>
    <cellStyle name="Input 2 2 2 6" xfId="4612" xr:uid="{00000000-0005-0000-0000-0000A1120000}"/>
    <cellStyle name="Input 2 2 2 7" xfId="4613" xr:uid="{00000000-0005-0000-0000-0000A2120000}"/>
    <cellStyle name="Input 2 2 2 8" xfId="4614" xr:uid="{00000000-0005-0000-0000-0000A3120000}"/>
    <cellStyle name="Input 2 2 2 9" xfId="4615" xr:uid="{00000000-0005-0000-0000-0000A4120000}"/>
    <cellStyle name="Input 2 2 3" xfId="4616" xr:uid="{00000000-0005-0000-0000-0000A5120000}"/>
    <cellStyle name="Input 2 2 4" xfId="4617" xr:uid="{00000000-0005-0000-0000-0000A6120000}"/>
    <cellStyle name="Input 2 2 5" xfId="4618" xr:uid="{00000000-0005-0000-0000-0000A7120000}"/>
    <cellStyle name="Input 2 2 6" xfId="4619" xr:uid="{00000000-0005-0000-0000-0000A8120000}"/>
    <cellStyle name="Input 2 2 7" xfId="4620" xr:uid="{00000000-0005-0000-0000-0000A9120000}"/>
    <cellStyle name="Input 2 2 8" xfId="4621" xr:uid="{00000000-0005-0000-0000-0000AA120000}"/>
    <cellStyle name="Input 2 2 9" xfId="4622" xr:uid="{00000000-0005-0000-0000-0000AB120000}"/>
    <cellStyle name="Input 2 3" xfId="4623" xr:uid="{00000000-0005-0000-0000-0000AC120000}"/>
    <cellStyle name="Input 2 4" xfId="4624" xr:uid="{00000000-0005-0000-0000-0000AD120000}"/>
    <cellStyle name="Input 2 5" xfId="4625" xr:uid="{00000000-0005-0000-0000-0000AE120000}"/>
    <cellStyle name="Input 2 6" xfId="4626" xr:uid="{00000000-0005-0000-0000-0000AF120000}"/>
    <cellStyle name="Input 2 7" xfId="4627" xr:uid="{00000000-0005-0000-0000-0000B0120000}"/>
    <cellStyle name="Input 2 8" xfId="4628" xr:uid="{00000000-0005-0000-0000-0000B1120000}"/>
    <cellStyle name="Input 2 9" xfId="4629" xr:uid="{00000000-0005-0000-0000-0000B2120000}"/>
    <cellStyle name="Input 2_CO GAS" xfId="4630" xr:uid="{00000000-0005-0000-0000-0000B3120000}"/>
    <cellStyle name="Input 20" xfId="5581" xr:uid="{00000000-0005-0000-0000-0000B4120000}"/>
    <cellStyle name="Input 21" xfId="5582" xr:uid="{00000000-0005-0000-0000-0000B5120000}"/>
    <cellStyle name="Input 22" xfId="5583" xr:uid="{00000000-0005-0000-0000-0000B6120000}"/>
    <cellStyle name="Input 23" xfId="5584" xr:uid="{00000000-0005-0000-0000-0000B7120000}"/>
    <cellStyle name="Input 24" xfId="5585" xr:uid="{00000000-0005-0000-0000-0000B8120000}"/>
    <cellStyle name="Input 25" xfId="5586" xr:uid="{00000000-0005-0000-0000-0000B9120000}"/>
    <cellStyle name="Input 26" xfId="5587" xr:uid="{00000000-0005-0000-0000-0000BA120000}"/>
    <cellStyle name="Input 27" xfId="5588" xr:uid="{00000000-0005-0000-0000-0000BB120000}"/>
    <cellStyle name="Input 28" xfId="5589" xr:uid="{00000000-0005-0000-0000-0000BC120000}"/>
    <cellStyle name="Input 29" xfId="5590" xr:uid="{00000000-0005-0000-0000-0000BD120000}"/>
    <cellStyle name="Input 3" xfId="4631" xr:uid="{00000000-0005-0000-0000-0000BE120000}"/>
    <cellStyle name="Input 3 2" xfId="4632" xr:uid="{00000000-0005-0000-0000-0000BF120000}"/>
    <cellStyle name="Input 3 2 2" xfId="5830" xr:uid="{00000000-0005-0000-0000-0000C0120000}"/>
    <cellStyle name="Input 3 3" xfId="5591" xr:uid="{00000000-0005-0000-0000-0000C1120000}"/>
    <cellStyle name="Input 3 4" xfId="5744" xr:uid="{00000000-0005-0000-0000-0000C2120000}"/>
    <cellStyle name="Input 3_CO GAS" xfId="4633" xr:uid="{00000000-0005-0000-0000-0000C3120000}"/>
    <cellStyle name="Input 30" xfId="5592" xr:uid="{00000000-0005-0000-0000-0000C4120000}"/>
    <cellStyle name="Input 31" xfId="5593" xr:uid="{00000000-0005-0000-0000-0000C5120000}"/>
    <cellStyle name="Input 32" xfId="5594" xr:uid="{00000000-0005-0000-0000-0000C6120000}"/>
    <cellStyle name="Input 33" xfId="5595" xr:uid="{00000000-0005-0000-0000-0000C7120000}"/>
    <cellStyle name="Input 34" xfId="5596" xr:uid="{00000000-0005-0000-0000-0000C8120000}"/>
    <cellStyle name="Input 35" xfId="5597" xr:uid="{00000000-0005-0000-0000-0000C9120000}"/>
    <cellStyle name="Input 36" xfId="5598" xr:uid="{00000000-0005-0000-0000-0000CA120000}"/>
    <cellStyle name="Input 37" xfId="5599" xr:uid="{00000000-0005-0000-0000-0000CB120000}"/>
    <cellStyle name="Input 38" xfId="5600" xr:uid="{00000000-0005-0000-0000-0000CC120000}"/>
    <cellStyle name="Input 39" xfId="5601" xr:uid="{00000000-0005-0000-0000-0000CD120000}"/>
    <cellStyle name="Input 4" xfId="4634" xr:uid="{00000000-0005-0000-0000-0000CE120000}"/>
    <cellStyle name="Input 4 2" xfId="4635" xr:uid="{00000000-0005-0000-0000-0000CF120000}"/>
    <cellStyle name="Input 4 3" xfId="5746" xr:uid="{00000000-0005-0000-0000-0000D0120000}"/>
    <cellStyle name="Input 4_CO GAS" xfId="4636" xr:uid="{00000000-0005-0000-0000-0000D1120000}"/>
    <cellStyle name="Input 40" xfId="5602" xr:uid="{00000000-0005-0000-0000-0000D2120000}"/>
    <cellStyle name="Input 41" xfId="5603" xr:uid="{00000000-0005-0000-0000-0000D3120000}"/>
    <cellStyle name="Input 42" xfId="5604" xr:uid="{00000000-0005-0000-0000-0000D4120000}"/>
    <cellStyle name="Input 43" xfId="5605" xr:uid="{00000000-0005-0000-0000-0000D5120000}"/>
    <cellStyle name="Input 44" xfId="5606" xr:uid="{00000000-0005-0000-0000-0000D6120000}"/>
    <cellStyle name="Input 45" xfId="5607" xr:uid="{00000000-0005-0000-0000-0000D7120000}"/>
    <cellStyle name="Input 46" xfId="5608" xr:uid="{00000000-0005-0000-0000-0000D8120000}"/>
    <cellStyle name="Input 47" xfId="5609" xr:uid="{00000000-0005-0000-0000-0000D9120000}"/>
    <cellStyle name="Input 48" xfId="5859" xr:uid="{00000000-0005-0000-0000-0000DA120000}"/>
    <cellStyle name="Input 49" xfId="5880" xr:uid="{00000000-0005-0000-0000-0000DB120000}"/>
    <cellStyle name="Input 5" xfId="4637" xr:uid="{00000000-0005-0000-0000-0000DC120000}"/>
    <cellStyle name="Input 5 2" xfId="4638" xr:uid="{00000000-0005-0000-0000-0000DD120000}"/>
    <cellStyle name="Input 5 3" xfId="4639" xr:uid="{00000000-0005-0000-0000-0000DE120000}"/>
    <cellStyle name="Input 5 4" xfId="5742" xr:uid="{00000000-0005-0000-0000-0000DF120000}"/>
    <cellStyle name="Input 5_2011-2016 Forecast WITHOUT CO Wind Phases 2 and 3 &amp; WO BHP Wind -- 6-10-11" xfId="4640" xr:uid="{00000000-0005-0000-0000-0000E0120000}"/>
    <cellStyle name="Input 50" xfId="5913" xr:uid="{00000000-0005-0000-0000-0000E1120000}"/>
    <cellStyle name="Input 51" xfId="4588" xr:uid="{00000000-0005-0000-0000-0000E2120000}"/>
    <cellStyle name="Input 52" xfId="5975" xr:uid="{00000000-0005-0000-0000-0000E3120000}"/>
    <cellStyle name="Input 6" xfId="4641" xr:uid="{00000000-0005-0000-0000-0000E4120000}"/>
    <cellStyle name="Input 6 2" xfId="4642" xr:uid="{00000000-0005-0000-0000-0000E5120000}"/>
    <cellStyle name="Input 6 3" xfId="4643" xr:uid="{00000000-0005-0000-0000-0000E6120000}"/>
    <cellStyle name="Input 6 4" xfId="5747" xr:uid="{00000000-0005-0000-0000-0000E7120000}"/>
    <cellStyle name="Input 6_2011-2016 Forecast WITHOUT CO Wind Phases 2 and 3 &amp; WO BHP Wind -- 6-10-11" xfId="4644" xr:uid="{00000000-0005-0000-0000-0000E8120000}"/>
    <cellStyle name="Input 7" xfId="4645" xr:uid="{00000000-0005-0000-0000-0000E9120000}"/>
    <cellStyle name="Input 7 2" xfId="4646" xr:uid="{00000000-0005-0000-0000-0000EA120000}"/>
    <cellStyle name="Input 7 3" xfId="4647" xr:uid="{00000000-0005-0000-0000-0000EB120000}"/>
    <cellStyle name="Input 7 4" xfId="5741" xr:uid="{00000000-0005-0000-0000-0000EC120000}"/>
    <cellStyle name="Input 8" xfId="4648" xr:uid="{00000000-0005-0000-0000-0000ED120000}"/>
    <cellStyle name="Input 8 2" xfId="4649" xr:uid="{00000000-0005-0000-0000-0000EE120000}"/>
    <cellStyle name="Input 8 3" xfId="4650" xr:uid="{00000000-0005-0000-0000-0000EF120000}"/>
    <cellStyle name="Input 8 4" xfId="5740" xr:uid="{00000000-0005-0000-0000-0000F0120000}"/>
    <cellStyle name="Input 9" xfId="4651" xr:uid="{00000000-0005-0000-0000-0000F1120000}"/>
    <cellStyle name="Input 9 2" xfId="4652" xr:uid="{00000000-0005-0000-0000-0000F2120000}"/>
    <cellStyle name="Input 9 3" xfId="4653" xr:uid="{00000000-0005-0000-0000-0000F3120000}"/>
    <cellStyle name="Input 9 4" xfId="5738" xr:uid="{00000000-0005-0000-0000-0000F4120000}"/>
    <cellStyle name="Lines" xfId="111" xr:uid="{00000000-0005-0000-0000-0000F5120000}"/>
    <cellStyle name="Lines 2" xfId="4655" xr:uid="{00000000-0005-0000-0000-0000F6120000}"/>
    <cellStyle name="Lines 3" xfId="4656" xr:uid="{00000000-0005-0000-0000-0000F7120000}"/>
    <cellStyle name="Lines 4" xfId="5708" xr:uid="{00000000-0005-0000-0000-0000F8120000}"/>
    <cellStyle name="Lines 5" xfId="5915" xr:uid="{00000000-0005-0000-0000-0000F9120000}"/>
    <cellStyle name="Lines 6" xfId="4654" xr:uid="{00000000-0005-0000-0000-0000FA120000}"/>
    <cellStyle name="Linked Cell 10" xfId="4658" xr:uid="{00000000-0005-0000-0000-0000FB120000}"/>
    <cellStyle name="Linked Cell 10 2" xfId="4659" xr:uid="{00000000-0005-0000-0000-0000FC120000}"/>
    <cellStyle name="Linked Cell 11" xfId="4660" xr:uid="{00000000-0005-0000-0000-0000FD120000}"/>
    <cellStyle name="Linked Cell 11 2" xfId="4661" xr:uid="{00000000-0005-0000-0000-0000FE120000}"/>
    <cellStyle name="Linked Cell 12" xfId="4662" xr:uid="{00000000-0005-0000-0000-0000FF120000}"/>
    <cellStyle name="Linked Cell 12 2" xfId="4663" xr:uid="{00000000-0005-0000-0000-000000130000}"/>
    <cellStyle name="Linked Cell 13" xfId="4664" xr:uid="{00000000-0005-0000-0000-000001130000}"/>
    <cellStyle name="Linked Cell 14" xfId="4665" xr:uid="{00000000-0005-0000-0000-000002130000}"/>
    <cellStyle name="Linked Cell 15" xfId="4666" xr:uid="{00000000-0005-0000-0000-000003130000}"/>
    <cellStyle name="Linked Cell 16" xfId="4657" xr:uid="{00000000-0005-0000-0000-000004130000}"/>
    <cellStyle name="Linked Cell 2" xfId="112" xr:uid="{00000000-0005-0000-0000-000005130000}"/>
    <cellStyle name="Linked Cell 2 10" xfId="4668" xr:uid="{00000000-0005-0000-0000-000006130000}"/>
    <cellStyle name="Linked Cell 2 11" xfId="4669" xr:uid="{00000000-0005-0000-0000-000007130000}"/>
    <cellStyle name="Linked Cell 2 12" xfId="4670" xr:uid="{00000000-0005-0000-0000-000008130000}"/>
    <cellStyle name="Linked Cell 2 13" xfId="5709" xr:uid="{00000000-0005-0000-0000-000009130000}"/>
    <cellStyle name="Linked Cell 2 14" xfId="4667" xr:uid="{00000000-0005-0000-0000-00000A130000}"/>
    <cellStyle name="Linked Cell 2 2" xfId="4671" xr:uid="{00000000-0005-0000-0000-00000B130000}"/>
    <cellStyle name="Linked Cell 2 2 10" xfId="4672" xr:uid="{00000000-0005-0000-0000-00000C130000}"/>
    <cellStyle name="Linked Cell 2 2 2" xfId="4673" xr:uid="{00000000-0005-0000-0000-00000D130000}"/>
    <cellStyle name="Linked Cell 2 2 2 10" xfId="4674" xr:uid="{00000000-0005-0000-0000-00000E130000}"/>
    <cellStyle name="Linked Cell 2 2 2 2" xfId="4675" xr:uid="{00000000-0005-0000-0000-00000F130000}"/>
    <cellStyle name="Linked Cell 2 2 2 3" xfId="4676" xr:uid="{00000000-0005-0000-0000-000010130000}"/>
    <cellStyle name="Linked Cell 2 2 2 4" xfId="4677" xr:uid="{00000000-0005-0000-0000-000011130000}"/>
    <cellStyle name="Linked Cell 2 2 2 5" xfId="4678" xr:uid="{00000000-0005-0000-0000-000012130000}"/>
    <cellStyle name="Linked Cell 2 2 2 6" xfId="4679" xr:uid="{00000000-0005-0000-0000-000013130000}"/>
    <cellStyle name="Linked Cell 2 2 2 7" xfId="4680" xr:uid="{00000000-0005-0000-0000-000014130000}"/>
    <cellStyle name="Linked Cell 2 2 2 8" xfId="4681" xr:uid="{00000000-0005-0000-0000-000015130000}"/>
    <cellStyle name="Linked Cell 2 2 2 9" xfId="4682" xr:uid="{00000000-0005-0000-0000-000016130000}"/>
    <cellStyle name="Linked Cell 2 2 3" xfId="4683" xr:uid="{00000000-0005-0000-0000-000017130000}"/>
    <cellStyle name="Linked Cell 2 2 4" xfId="4684" xr:uid="{00000000-0005-0000-0000-000018130000}"/>
    <cellStyle name="Linked Cell 2 2 5" xfId="4685" xr:uid="{00000000-0005-0000-0000-000019130000}"/>
    <cellStyle name="Linked Cell 2 2 6" xfId="4686" xr:uid="{00000000-0005-0000-0000-00001A130000}"/>
    <cellStyle name="Linked Cell 2 2 7" xfId="4687" xr:uid="{00000000-0005-0000-0000-00001B130000}"/>
    <cellStyle name="Linked Cell 2 2 8" xfId="4688" xr:uid="{00000000-0005-0000-0000-00001C130000}"/>
    <cellStyle name="Linked Cell 2 2 9" xfId="4689" xr:uid="{00000000-0005-0000-0000-00001D130000}"/>
    <cellStyle name="Linked Cell 2 3" xfId="4690" xr:uid="{00000000-0005-0000-0000-00001E130000}"/>
    <cellStyle name="Linked Cell 2 4" xfId="4691" xr:uid="{00000000-0005-0000-0000-00001F130000}"/>
    <cellStyle name="Linked Cell 2 5" xfId="4692" xr:uid="{00000000-0005-0000-0000-000020130000}"/>
    <cellStyle name="Linked Cell 2 6" xfId="4693" xr:uid="{00000000-0005-0000-0000-000021130000}"/>
    <cellStyle name="Linked Cell 2 7" xfId="4694" xr:uid="{00000000-0005-0000-0000-000022130000}"/>
    <cellStyle name="Linked Cell 2 8" xfId="4695" xr:uid="{00000000-0005-0000-0000-000023130000}"/>
    <cellStyle name="Linked Cell 2 9" xfId="4696" xr:uid="{00000000-0005-0000-0000-000024130000}"/>
    <cellStyle name="Linked Cell 2_2011-2016 Forecast WITHOUT CO Wind Phases 2 and 3 &amp; WO BHP Wind -- 6-10-11" xfId="4697" xr:uid="{00000000-0005-0000-0000-000025130000}"/>
    <cellStyle name="Linked Cell 3" xfId="4698" xr:uid="{00000000-0005-0000-0000-000026130000}"/>
    <cellStyle name="Linked Cell 3 2" xfId="4699" xr:uid="{00000000-0005-0000-0000-000027130000}"/>
    <cellStyle name="Linked Cell 3 3" xfId="4700" xr:uid="{00000000-0005-0000-0000-000028130000}"/>
    <cellStyle name="Linked Cell 3 4" xfId="5814" xr:uid="{00000000-0005-0000-0000-000029130000}"/>
    <cellStyle name="Linked Cell 3 5" xfId="5916" xr:uid="{00000000-0005-0000-0000-00002A130000}"/>
    <cellStyle name="Linked Cell 3_2011-2016 Forecast WITHOUT CO Wind Phases 2 and 3 &amp; WO BHP Wind -- 6-10-11" xfId="4701" xr:uid="{00000000-0005-0000-0000-00002B130000}"/>
    <cellStyle name="Linked Cell 4" xfId="4702" xr:uid="{00000000-0005-0000-0000-00002C130000}"/>
    <cellStyle name="Linked Cell 4 2" xfId="4703" xr:uid="{00000000-0005-0000-0000-00002D130000}"/>
    <cellStyle name="Linked Cell 4 3" xfId="4704" xr:uid="{00000000-0005-0000-0000-00002E130000}"/>
    <cellStyle name="Linked Cell 4_2011-2016 Forecast WITHOUT CO Wind Phases 2 and 3 &amp; WO BHP Wind -- 6-10-11" xfId="4705" xr:uid="{00000000-0005-0000-0000-00002F130000}"/>
    <cellStyle name="Linked Cell 5" xfId="4706" xr:uid="{00000000-0005-0000-0000-000030130000}"/>
    <cellStyle name="Linked Cell 5 2" xfId="4707" xr:uid="{00000000-0005-0000-0000-000031130000}"/>
    <cellStyle name="Linked Cell 5 2 2" xfId="4708" xr:uid="{00000000-0005-0000-0000-000032130000}"/>
    <cellStyle name="Linked Cell 5 3" xfId="4709" xr:uid="{00000000-0005-0000-0000-000033130000}"/>
    <cellStyle name="Linked Cell 5_2011-2016 Forecast WITHOUT CO Wind Phases 2 and 3 &amp; WO BHP Wind -- 6-10-11" xfId="4710" xr:uid="{00000000-0005-0000-0000-000034130000}"/>
    <cellStyle name="Linked Cell 6" xfId="4711" xr:uid="{00000000-0005-0000-0000-000035130000}"/>
    <cellStyle name="Linked Cell 6 2" xfId="4712" xr:uid="{00000000-0005-0000-0000-000036130000}"/>
    <cellStyle name="Linked Cell 6 2 2" xfId="4713" xr:uid="{00000000-0005-0000-0000-000037130000}"/>
    <cellStyle name="Linked Cell 6 3" xfId="4714" xr:uid="{00000000-0005-0000-0000-000038130000}"/>
    <cellStyle name="Linked Cell 6_2011-2016 Forecast WITHOUT CO Wind Phases 2 and 3 &amp; WO BHP Wind -- 6-10-11" xfId="4715" xr:uid="{00000000-0005-0000-0000-000039130000}"/>
    <cellStyle name="Linked Cell 7" xfId="4716" xr:uid="{00000000-0005-0000-0000-00003A130000}"/>
    <cellStyle name="Linked Cell 7 2" xfId="4717" xr:uid="{00000000-0005-0000-0000-00003B130000}"/>
    <cellStyle name="Linked Cell 7 2 2" xfId="4718" xr:uid="{00000000-0005-0000-0000-00003C130000}"/>
    <cellStyle name="Linked Cell 7 3" xfId="4719" xr:uid="{00000000-0005-0000-0000-00003D130000}"/>
    <cellStyle name="Linked Cell 8" xfId="4720" xr:uid="{00000000-0005-0000-0000-00003E130000}"/>
    <cellStyle name="Linked Cell 8 2" xfId="4721" xr:uid="{00000000-0005-0000-0000-00003F130000}"/>
    <cellStyle name="Linked Cell 8 3" xfId="4722" xr:uid="{00000000-0005-0000-0000-000040130000}"/>
    <cellStyle name="Linked Cell 9" xfId="4723" xr:uid="{00000000-0005-0000-0000-000041130000}"/>
    <cellStyle name="Linked Cell 9 2" xfId="4724" xr:uid="{00000000-0005-0000-0000-000042130000}"/>
    <cellStyle name="Linked Cell 9 3" xfId="4725" xr:uid="{00000000-0005-0000-0000-000043130000}"/>
    <cellStyle name="MEM SSN" xfId="113" xr:uid="{00000000-0005-0000-0000-000044130000}"/>
    <cellStyle name="Millares_modelo-GASBASICOCONECP100%" xfId="4726" xr:uid="{00000000-0005-0000-0000-000045130000}"/>
    <cellStyle name="Mine" xfId="114" xr:uid="{00000000-0005-0000-0000-000046130000}"/>
    <cellStyle name="mmm-yy" xfId="115" xr:uid="{00000000-0005-0000-0000-000047130000}"/>
    <cellStyle name="Monétaire [0]_pldt" xfId="116" xr:uid="{00000000-0005-0000-0000-000048130000}"/>
    <cellStyle name="Monétaire_pldt" xfId="117" xr:uid="{00000000-0005-0000-0000-000049130000}"/>
    <cellStyle name="Neutral 10" xfId="4728" xr:uid="{00000000-0005-0000-0000-00004A130000}"/>
    <cellStyle name="Neutral 10 2" xfId="4729" xr:uid="{00000000-0005-0000-0000-00004B130000}"/>
    <cellStyle name="Neutral 11" xfId="4730" xr:uid="{00000000-0005-0000-0000-00004C130000}"/>
    <cellStyle name="Neutral 11 2" xfId="4731" xr:uid="{00000000-0005-0000-0000-00004D130000}"/>
    <cellStyle name="Neutral 12" xfId="4732" xr:uid="{00000000-0005-0000-0000-00004E130000}"/>
    <cellStyle name="Neutral 12 2" xfId="4733" xr:uid="{00000000-0005-0000-0000-00004F130000}"/>
    <cellStyle name="Neutral 13" xfId="4734" xr:uid="{00000000-0005-0000-0000-000050130000}"/>
    <cellStyle name="Neutral 14" xfId="4735" xr:uid="{00000000-0005-0000-0000-000051130000}"/>
    <cellStyle name="Neutral 15" xfId="4736" xr:uid="{00000000-0005-0000-0000-000052130000}"/>
    <cellStyle name="Neutral 16" xfId="4727" xr:uid="{00000000-0005-0000-0000-000053130000}"/>
    <cellStyle name="Neutral 2" xfId="118" xr:uid="{00000000-0005-0000-0000-000054130000}"/>
    <cellStyle name="Neutral 2 10" xfId="4738" xr:uid="{00000000-0005-0000-0000-000055130000}"/>
    <cellStyle name="Neutral 2 11" xfId="4739" xr:uid="{00000000-0005-0000-0000-000056130000}"/>
    <cellStyle name="Neutral 2 12" xfId="4740" xr:uid="{00000000-0005-0000-0000-000057130000}"/>
    <cellStyle name="Neutral 2 13" xfId="5710" xr:uid="{00000000-0005-0000-0000-000058130000}"/>
    <cellStyle name="Neutral 2 14" xfId="4737" xr:uid="{00000000-0005-0000-0000-000059130000}"/>
    <cellStyle name="Neutral 2 2" xfId="4741" xr:uid="{00000000-0005-0000-0000-00005A130000}"/>
    <cellStyle name="Neutral 2 2 10" xfId="4742" xr:uid="{00000000-0005-0000-0000-00005B130000}"/>
    <cellStyle name="Neutral 2 2 2" xfId="4743" xr:uid="{00000000-0005-0000-0000-00005C130000}"/>
    <cellStyle name="Neutral 2 2 2 10" xfId="4744" xr:uid="{00000000-0005-0000-0000-00005D130000}"/>
    <cellStyle name="Neutral 2 2 2 2" xfId="4745" xr:uid="{00000000-0005-0000-0000-00005E130000}"/>
    <cellStyle name="Neutral 2 2 2 3" xfId="4746" xr:uid="{00000000-0005-0000-0000-00005F130000}"/>
    <cellStyle name="Neutral 2 2 2 4" xfId="4747" xr:uid="{00000000-0005-0000-0000-000060130000}"/>
    <cellStyle name="Neutral 2 2 2 5" xfId="4748" xr:uid="{00000000-0005-0000-0000-000061130000}"/>
    <cellStyle name="Neutral 2 2 2 6" xfId="4749" xr:uid="{00000000-0005-0000-0000-000062130000}"/>
    <cellStyle name="Neutral 2 2 2 7" xfId="4750" xr:uid="{00000000-0005-0000-0000-000063130000}"/>
    <cellStyle name="Neutral 2 2 2 8" xfId="4751" xr:uid="{00000000-0005-0000-0000-000064130000}"/>
    <cellStyle name="Neutral 2 2 2 9" xfId="4752" xr:uid="{00000000-0005-0000-0000-000065130000}"/>
    <cellStyle name="Neutral 2 2 3" xfId="4753" xr:uid="{00000000-0005-0000-0000-000066130000}"/>
    <cellStyle name="Neutral 2 2 4" xfId="4754" xr:uid="{00000000-0005-0000-0000-000067130000}"/>
    <cellStyle name="Neutral 2 2 5" xfId="4755" xr:uid="{00000000-0005-0000-0000-000068130000}"/>
    <cellStyle name="Neutral 2 2 6" xfId="4756" xr:uid="{00000000-0005-0000-0000-000069130000}"/>
    <cellStyle name="Neutral 2 2 7" xfId="4757" xr:uid="{00000000-0005-0000-0000-00006A130000}"/>
    <cellStyle name="Neutral 2 2 8" xfId="4758" xr:uid="{00000000-0005-0000-0000-00006B130000}"/>
    <cellStyle name="Neutral 2 2 9" xfId="4759" xr:uid="{00000000-0005-0000-0000-00006C130000}"/>
    <cellStyle name="Neutral 2 3" xfId="4760" xr:uid="{00000000-0005-0000-0000-00006D130000}"/>
    <cellStyle name="Neutral 2 4" xfId="4761" xr:uid="{00000000-0005-0000-0000-00006E130000}"/>
    <cellStyle name="Neutral 2 5" xfId="4762" xr:uid="{00000000-0005-0000-0000-00006F130000}"/>
    <cellStyle name="Neutral 2 6" xfId="4763" xr:uid="{00000000-0005-0000-0000-000070130000}"/>
    <cellStyle name="Neutral 2 7" xfId="4764" xr:uid="{00000000-0005-0000-0000-000071130000}"/>
    <cellStyle name="Neutral 2 8" xfId="4765" xr:uid="{00000000-0005-0000-0000-000072130000}"/>
    <cellStyle name="Neutral 2 9" xfId="4766" xr:uid="{00000000-0005-0000-0000-000073130000}"/>
    <cellStyle name="Neutral 2_CO GAS" xfId="4767" xr:uid="{00000000-0005-0000-0000-000074130000}"/>
    <cellStyle name="Neutral 3" xfId="4768" xr:uid="{00000000-0005-0000-0000-000075130000}"/>
    <cellStyle name="Neutral 3 2" xfId="4769" xr:uid="{00000000-0005-0000-0000-000076130000}"/>
    <cellStyle name="Neutral 3 3" xfId="5815" xr:uid="{00000000-0005-0000-0000-000077130000}"/>
    <cellStyle name="Neutral 3 4" xfId="5917" xr:uid="{00000000-0005-0000-0000-000078130000}"/>
    <cellStyle name="Neutral 3_CO GAS" xfId="4770" xr:uid="{00000000-0005-0000-0000-000079130000}"/>
    <cellStyle name="Neutral 4" xfId="4771" xr:uid="{00000000-0005-0000-0000-00007A130000}"/>
    <cellStyle name="Neutral 4 2" xfId="4772" xr:uid="{00000000-0005-0000-0000-00007B130000}"/>
    <cellStyle name="Neutral 4_CO GAS" xfId="4773" xr:uid="{00000000-0005-0000-0000-00007C130000}"/>
    <cellStyle name="Neutral 5" xfId="4774" xr:uid="{00000000-0005-0000-0000-00007D130000}"/>
    <cellStyle name="Neutral 5 2" xfId="4775" xr:uid="{00000000-0005-0000-0000-00007E130000}"/>
    <cellStyle name="Neutral 5 3" xfId="4776" xr:uid="{00000000-0005-0000-0000-00007F130000}"/>
    <cellStyle name="Neutral 5_2011-2016 Forecast WITHOUT CO Wind Phases 2 and 3 &amp; WO BHP Wind -- 6-10-11" xfId="4777" xr:uid="{00000000-0005-0000-0000-000080130000}"/>
    <cellStyle name="Neutral 6" xfId="4778" xr:uid="{00000000-0005-0000-0000-000081130000}"/>
    <cellStyle name="Neutral 6 2" xfId="4779" xr:uid="{00000000-0005-0000-0000-000082130000}"/>
    <cellStyle name="Neutral 6 3" xfId="4780" xr:uid="{00000000-0005-0000-0000-000083130000}"/>
    <cellStyle name="Neutral 6_2011-2016 Forecast WITHOUT CO Wind Phases 2 and 3 &amp; WO BHP Wind -- 6-10-11" xfId="4781" xr:uid="{00000000-0005-0000-0000-000084130000}"/>
    <cellStyle name="Neutral 7" xfId="4782" xr:uid="{00000000-0005-0000-0000-000085130000}"/>
    <cellStyle name="Neutral 7 2" xfId="4783" xr:uid="{00000000-0005-0000-0000-000086130000}"/>
    <cellStyle name="Neutral 7 3" xfId="4784" xr:uid="{00000000-0005-0000-0000-000087130000}"/>
    <cellStyle name="Neutral 8" xfId="4785" xr:uid="{00000000-0005-0000-0000-000088130000}"/>
    <cellStyle name="Neutral 8 2" xfId="4786" xr:uid="{00000000-0005-0000-0000-000089130000}"/>
    <cellStyle name="Neutral 8 3" xfId="4787" xr:uid="{00000000-0005-0000-0000-00008A130000}"/>
    <cellStyle name="Neutral 9" xfId="4788" xr:uid="{00000000-0005-0000-0000-00008B130000}"/>
    <cellStyle name="Neutral 9 2" xfId="4789" xr:uid="{00000000-0005-0000-0000-00008C130000}"/>
    <cellStyle name="Neutral 9 3" xfId="4790" xr:uid="{00000000-0005-0000-0000-00008D130000}"/>
    <cellStyle name="New" xfId="119" xr:uid="{00000000-0005-0000-0000-00008E130000}"/>
    <cellStyle name="No Border" xfId="120" xr:uid="{00000000-0005-0000-0000-00008F130000}"/>
    <cellStyle name="no dec" xfId="121" xr:uid="{00000000-0005-0000-0000-000090130000}"/>
    <cellStyle name="no dec 2" xfId="5610" xr:uid="{00000000-0005-0000-0000-000091130000}"/>
    <cellStyle name="no dec 3" xfId="4791" xr:uid="{00000000-0005-0000-0000-000092130000}"/>
    <cellStyle name="Normal" xfId="0" builtinId="0"/>
    <cellStyle name="Normal - Style1" xfId="122" xr:uid="{00000000-0005-0000-0000-000094130000}"/>
    <cellStyle name="Normal - Style1 2" xfId="5711" xr:uid="{00000000-0005-0000-0000-000095130000}"/>
    <cellStyle name="Normal - Style1 3" xfId="4792" xr:uid="{00000000-0005-0000-0000-000096130000}"/>
    <cellStyle name="Normal 10" xfId="198" xr:uid="{00000000-0005-0000-0000-000097130000}"/>
    <cellStyle name="Normal 10 2" xfId="4794" xr:uid="{00000000-0005-0000-0000-000098130000}"/>
    <cellStyle name="Normal 10 3" xfId="4795" xr:uid="{00000000-0005-0000-0000-000099130000}"/>
    <cellStyle name="Normal 10 4" xfId="5751" xr:uid="{00000000-0005-0000-0000-00009A130000}"/>
    <cellStyle name="Normal 10 5" xfId="5918" xr:uid="{00000000-0005-0000-0000-00009B130000}"/>
    <cellStyle name="Normal 10 6" xfId="4793" xr:uid="{00000000-0005-0000-0000-00009C130000}"/>
    <cellStyle name="Normal 10_F. Common Allocators" xfId="4796" xr:uid="{00000000-0005-0000-0000-00009D130000}"/>
    <cellStyle name="Normal 11" xfId="199" xr:uid="{00000000-0005-0000-0000-00009E130000}"/>
    <cellStyle name="Normal 11 2" xfId="4798" xr:uid="{00000000-0005-0000-0000-00009F130000}"/>
    <cellStyle name="Normal 11 3" xfId="4799" xr:uid="{00000000-0005-0000-0000-0000A0130000}"/>
    <cellStyle name="Normal 11 4" xfId="5761" xr:uid="{00000000-0005-0000-0000-0000A1130000}"/>
    <cellStyle name="Normal 11 5" xfId="5919" xr:uid="{00000000-0005-0000-0000-0000A2130000}"/>
    <cellStyle name="Normal 11 6" xfId="4797" xr:uid="{00000000-0005-0000-0000-0000A3130000}"/>
    <cellStyle name="Normal 12" xfId="200" xr:uid="{00000000-0005-0000-0000-0000A4130000}"/>
    <cellStyle name="Normal 12 2" xfId="4801" xr:uid="{00000000-0005-0000-0000-0000A5130000}"/>
    <cellStyle name="Normal 12 3" xfId="4802" xr:uid="{00000000-0005-0000-0000-0000A6130000}"/>
    <cellStyle name="Normal 12 4" xfId="5763" xr:uid="{00000000-0005-0000-0000-0000A7130000}"/>
    <cellStyle name="Normal 12 5" xfId="5920" xr:uid="{00000000-0005-0000-0000-0000A8130000}"/>
    <cellStyle name="Normal 12 6" xfId="4800" xr:uid="{00000000-0005-0000-0000-0000A9130000}"/>
    <cellStyle name="Normal 13" xfId="4803" xr:uid="{00000000-0005-0000-0000-0000AA130000}"/>
    <cellStyle name="Normal 13 2" xfId="4804" xr:uid="{00000000-0005-0000-0000-0000AB130000}"/>
    <cellStyle name="Normal 13 3" xfId="5764" xr:uid="{00000000-0005-0000-0000-0000AC130000}"/>
    <cellStyle name="Normal 13 4" xfId="5921" xr:uid="{00000000-0005-0000-0000-0000AD130000}"/>
    <cellStyle name="Normal 14" xfId="201" xr:uid="{00000000-0005-0000-0000-0000AE130000}"/>
    <cellStyle name="Normal 14 2" xfId="4806" xr:uid="{00000000-0005-0000-0000-0000AF130000}"/>
    <cellStyle name="Normal 14 2 2" xfId="5797" xr:uid="{00000000-0005-0000-0000-0000B0130000}"/>
    <cellStyle name="Normal 14 3" xfId="5767" xr:uid="{00000000-0005-0000-0000-0000B1130000}"/>
    <cellStyle name="Normal 14 4" xfId="5922" xr:uid="{00000000-0005-0000-0000-0000B2130000}"/>
    <cellStyle name="Normal 14 5" xfId="4805" xr:uid="{00000000-0005-0000-0000-0000B3130000}"/>
    <cellStyle name="Normal 15" xfId="203" xr:uid="{00000000-0005-0000-0000-0000B4130000}"/>
    <cellStyle name="Normal 15 2" xfId="4808" xr:uid="{00000000-0005-0000-0000-0000B5130000}"/>
    <cellStyle name="Normal 15 2 2" xfId="5798" xr:uid="{00000000-0005-0000-0000-0000B6130000}"/>
    <cellStyle name="Normal 15 3" xfId="4809" xr:uid="{00000000-0005-0000-0000-0000B7130000}"/>
    <cellStyle name="Normal 15 4" xfId="5774" xr:uid="{00000000-0005-0000-0000-0000B8130000}"/>
    <cellStyle name="Normal 15 5" xfId="5923" xr:uid="{00000000-0005-0000-0000-0000B9130000}"/>
    <cellStyle name="Normal 15 6" xfId="4807" xr:uid="{00000000-0005-0000-0000-0000BA130000}"/>
    <cellStyle name="Normal 16" xfId="4810" xr:uid="{00000000-0005-0000-0000-0000BB130000}"/>
    <cellStyle name="Normal 16 2" xfId="4811" xr:uid="{00000000-0005-0000-0000-0000BC130000}"/>
    <cellStyle name="Normal 16 3" xfId="4812" xr:uid="{00000000-0005-0000-0000-0000BD130000}"/>
    <cellStyle name="Normal 16 4" xfId="5777" xr:uid="{00000000-0005-0000-0000-0000BE130000}"/>
    <cellStyle name="Normal 16 5" xfId="5924" xr:uid="{00000000-0005-0000-0000-0000BF130000}"/>
    <cellStyle name="Normal 17" xfId="4813" xr:uid="{00000000-0005-0000-0000-0000C0130000}"/>
    <cellStyle name="Normal 17 2" xfId="4814" xr:uid="{00000000-0005-0000-0000-0000C1130000}"/>
    <cellStyle name="Normal 17 3" xfId="4815" xr:uid="{00000000-0005-0000-0000-0000C2130000}"/>
    <cellStyle name="Normal 17 4" xfId="5779" xr:uid="{00000000-0005-0000-0000-0000C3130000}"/>
    <cellStyle name="Normal 17 5" xfId="5925" xr:uid="{00000000-0005-0000-0000-0000C4130000}"/>
    <cellStyle name="Normal 18" xfId="197" xr:uid="{00000000-0005-0000-0000-0000C5130000}"/>
    <cellStyle name="Normal 18 2" xfId="4817" xr:uid="{00000000-0005-0000-0000-0000C6130000}"/>
    <cellStyle name="Normal 18 3" xfId="4818" xr:uid="{00000000-0005-0000-0000-0000C7130000}"/>
    <cellStyle name="Normal 18 4" xfId="5780" xr:uid="{00000000-0005-0000-0000-0000C8130000}"/>
    <cellStyle name="Normal 18 5" xfId="5926" xr:uid="{00000000-0005-0000-0000-0000C9130000}"/>
    <cellStyle name="Normal 18 6" xfId="4816" xr:uid="{00000000-0005-0000-0000-0000CA130000}"/>
    <cellStyle name="Normal 19" xfId="4819" xr:uid="{00000000-0005-0000-0000-0000CB130000}"/>
    <cellStyle name="Normal 19 2" xfId="4820" xr:uid="{00000000-0005-0000-0000-0000CC130000}"/>
    <cellStyle name="Normal 19 3" xfId="4821" xr:uid="{00000000-0005-0000-0000-0000CD130000}"/>
    <cellStyle name="Normal 19 4" xfId="5781" xr:uid="{00000000-0005-0000-0000-0000CE130000}"/>
    <cellStyle name="Normal 19 5" xfId="5927" xr:uid="{00000000-0005-0000-0000-0000CF130000}"/>
    <cellStyle name="Normal 2" xfId="123" xr:uid="{00000000-0005-0000-0000-0000D0130000}"/>
    <cellStyle name="Normal 2 10" xfId="4822" xr:uid="{00000000-0005-0000-0000-0000D1130000}"/>
    <cellStyle name="Normal 2 10 2" xfId="4823" xr:uid="{00000000-0005-0000-0000-0000D2130000}"/>
    <cellStyle name="Normal 2 11" xfId="4824" xr:uid="{00000000-0005-0000-0000-0000D3130000}"/>
    <cellStyle name="Normal 2 11 2" xfId="4825" xr:uid="{00000000-0005-0000-0000-0000D4130000}"/>
    <cellStyle name="Normal 2 12" xfId="4826" xr:uid="{00000000-0005-0000-0000-0000D5130000}"/>
    <cellStyle name="Normal 2 12 2" xfId="4827" xr:uid="{00000000-0005-0000-0000-0000D6130000}"/>
    <cellStyle name="Normal 2 13" xfId="4828" xr:uid="{00000000-0005-0000-0000-0000D7130000}"/>
    <cellStyle name="Normal 2 13 2" xfId="4829" xr:uid="{00000000-0005-0000-0000-0000D8130000}"/>
    <cellStyle name="Normal 2 14" xfId="4830" xr:uid="{00000000-0005-0000-0000-0000D9130000}"/>
    <cellStyle name="Normal 2 14 2" xfId="4831" xr:uid="{00000000-0005-0000-0000-0000DA130000}"/>
    <cellStyle name="Normal 2 15" xfId="4832" xr:uid="{00000000-0005-0000-0000-0000DB130000}"/>
    <cellStyle name="Normal 2 15 2" xfId="4833" xr:uid="{00000000-0005-0000-0000-0000DC130000}"/>
    <cellStyle name="Normal 2 16" xfId="4834" xr:uid="{00000000-0005-0000-0000-0000DD130000}"/>
    <cellStyle name="Normal 2 16 2" xfId="4835" xr:uid="{00000000-0005-0000-0000-0000DE130000}"/>
    <cellStyle name="Normal 2 17" xfId="4836" xr:uid="{00000000-0005-0000-0000-0000DF130000}"/>
    <cellStyle name="Normal 2 18" xfId="5712" xr:uid="{00000000-0005-0000-0000-0000E0130000}"/>
    <cellStyle name="Normal 2 19" xfId="5928" xr:uid="{00000000-0005-0000-0000-0000E1130000}"/>
    <cellStyle name="Normal 2 2" xfId="124" xr:uid="{00000000-0005-0000-0000-0000E2130000}"/>
    <cellStyle name="Normal 2 2 10" xfId="4837" xr:uid="{00000000-0005-0000-0000-0000E3130000}"/>
    <cellStyle name="Normal 2 2 11" xfId="4838" xr:uid="{00000000-0005-0000-0000-0000E4130000}"/>
    <cellStyle name="Normal 2 2 12" xfId="4839" xr:uid="{00000000-0005-0000-0000-0000E5130000}"/>
    <cellStyle name="Normal 2 2 13" xfId="4840" xr:uid="{00000000-0005-0000-0000-0000E6130000}"/>
    <cellStyle name="Normal 2 2 14" xfId="4841" xr:uid="{00000000-0005-0000-0000-0000E7130000}"/>
    <cellStyle name="Normal 2 2 15" xfId="5713" xr:uid="{00000000-0005-0000-0000-0000E8130000}"/>
    <cellStyle name="Normal 2 2 16" xfId="5929" xr:uid="{00000000-0005-0000-0000-0000E9130000}"/>
    <cellStyle name="Normal 2 2 2" xfId="4842" xr:uid="{00000000-0005-0000-0000-0000EA130000}"/>
    <cellStyle name="Normal 2 2 2 10" xfId="4843" xr:uid="{00000000-0005-0000-0000-0000EB130000}"/>
    <cellStyle name="Normal 2 2 2 10 2" xfId="4844" xr:uid="{00000000-0005-0000-0000-0000EC130000}"/>
    <cellStyle name="Normal 2 2 2 11" xfId="5825" xr:uid="{00000000-0005-0000-0000-0000ED130000}"/>
    <cellStyle name="Normal 2 2 2 2" xfId="4845" xr:uid="{00000000-0005-0000-0000-0000EE130000}"/>
    <cellStyle name="Normal 2 2 2 2 2" xfId="4846" xr:uid="{00000000-0005-0000-0000-0000EF130000}"/>
    <cellStyle name="Normal 2 2 2 3" xfId="4847" xr:uid="{00000000-0005-0000-0000-0000F0130000}"/>
    <cellStyle name="Normal 2 2 2 3 2" xfId="4848" xr:uid="{00000000-0005-0000-0000-0000F1130000}"/>
    <cellStyle name="Normal 2 2 2 4" xfId="4849" xr:uid="{00000000-0005-0000-0000-0000F2130000}"/>
    <cellStyle name="Normal 2 2 2 4 2" xfId="4850" xr:uid="{00000000-0005-0000-0000-0000F3130000}"/>
    <cellStyle name="Normal 2 2 2 5" xfId="4851" xr:uid="{00000000-0005-0000-0000-0000F4130000}"/>
    <cellStyle name="Normal 2 2 2 5 2" xfId="4852" xr:uid="{00000000-0005-0000-0000-0000F5130000}"/>
    <cellStyle name="Normal 2 2 2 6" xfId="4853" xr:uid="{00000000-0005-0000-0000-0000F6130000}"/>
    <cellStyle name="Normal 2 2 2 6 2" xfId="4854" xr:uid="{00000000-0005-0000-0000-0000F7130000}"/>
    <cellStyle name="Normal 2 2 2 7" xfId="4855" xr:uid="{00000000-0005-0000-0000-0000F8130000}"/>
    <cellStyle name="Normal 2 2 2 7 2" xfId="4856" xr:uid="{00000000-0005-0000-0000-0000F9130000}"/>
    <cellStyle name="Normal 2 2 2 8" xfId="4857" xr:uid="{00000000-0005-0000-0000-0000FA130000}"/>
    <cellStyle name="Normal 2 2 2 8 2" xfId="4858" xr:uid="{00000000-0005-0000-0000-0000FB130000}"/>
    <cellStyle name="Normal 2 2 2 9" xfId="4859" xr:uid="{00000000-0005-0000-0000-0000FC130000}"/>
    <cellStyle name="Normal 2 2 2 9 2" xfId="4860" xr:uid="{00000000-0005-0000-0000-0000FD130000}"/>
    <cellStyle name="Normal 2 2 3" xfId="4861" xr:uid="{00000000-0005-0000-0000-0000FE130000}"/>
    <cellStyle name="Normal 2 2 3 2" xfId="5816" xr:uid="{00000000-0005-0000-0000-0000FF130000}"/>
    <cellStyle name="Normal 2 2 4" xfId="4862" xr:uid="{00000000-0005-0000-0000-000000140000}"/>
    <cellStyle name="Normal 2 2 5" xfId="4863" xr:uid="{00000000-0005-0000-0000-000001140000}"/>
    <cellStyle name="Normal 2 2 6" xfId="4864" xr:uid="{00000000-0005-0000-0000-000002140000}"/>
    <cellStyle name="Normal 2 2 7" xfId="4865" xr:uid="{00000000-0005-0000-0000-000003140000}"/>
    <cellStyle name="Normal 2 2 8" xfId="4866" xr:uid="{00000000-0005-0000-0000-000004140000}"/>
    <cellStyle name="Normal 2 2 9" xfId="4867" xr:uid="{00000000-0005-0000-0000-000005140000}"/>
    <cellStyle name="Normal 2 2_Capital by Summary" xfId="4868" xr:uid="{00000000-0005-0000-0000-000006140000}"/>
    <cellStyle name="Normal 2 3" xfId="4869" xr:uid="{00000000-0005-0000-0000-000007140000}"/>
    <cellStyle name="Normal 2 3 2" xfId="4870" xr:uid="{00000000-0005-0000-0000-000008140000}"/>
    <cellStyle name="Normal 2 3 3" xfId="5714" xr:uid="{00000000-0005-0000-0000-000009140000}"/>
    <cellStyle name="Normal 2 4" xfId="4871" xr:uid="{00000000-0005-0000-0000-00000A140000}"/>
    <cellStyle name="Normal 2 4 2" xfId="5611" xr:uid="{00000000-0005-0000-0000-00000B140000}"/>
    <cellStyle name="Normal 2 4 3" xfId="5800" xr:uid="{00000000-0005-0000-0000-00000C140000}"/>
    <cellStyle name="Normal 2 5" xfId="4872" xr:uid="{00000000-0005-0000-0000-00000D140000}"/>
    <cellStyle name="Normal 2 5 2" xfId="5842" xr:uid="{00000000-0005-0000-0000-00000E140000}"/>
    <cellStyle name="Normal 2 6" xfId="4873" xr:uid="{00000000-0005-0000-0000-00000F140000}"/>
    <cellStyle name="Normal 2 6 2" xfId="5845" xr:uid="{00000000-0005-0000-0000-000010140000}"/>
    <cellStyle name="Normal 2 7" xfId="4874" xr:uid="{00000000-0005-0000-0000-000011140000}"/>
    <cellStyle name="Normal 2 8" xfId="4875" xr:uid="{00000000-0005-0000-0000-000012140000}"/>
    <cellStyle name="Normal 2 8 2" xfId="4876" xr:uid="{00000000-0005-0000-0000-000013140000}"/>
    <cellStyle name="Normal 2 9" xfId="4877" xr:uid="{00000000-0005-0000-0000-000014140000}"/>
    <cellStyle name="Normal 2 9 2" xfId="4878" xr:uid="{00000000-0005-0000-0000-000015140000}"/>
    <cellStyle name="Normal 2_AFUDC - Airport (2)" xfId="4879" xr:uid="{00000000-0005-0000-0000-000016140000}"/>
    <cellStyle name="Normal 20" xfId="4880" xr:uid="{00000000-0005-0000-0000-000017140000}"/>
    <cellStyle name="Normal 20 2" xfId="4881" xr:uid="{00000000-0005-0000-0000-000018140000}"/>
    <cellStyle name="Normal 20 3" xfId="4882" xr:uid="{00000000-0005-0000-0000-000019140000}"/>
    <cellStyle name="Normal 20 4" xfId="5782" xr:uid="{00000000-0005-0000-0000-00001A140000}"/>
    <cellStyle name="Normal 20 5" xfId="5930" xr:uid="{00000000-0005-0000-0000-00001B140000}"/>
    <cellStyle name="Normal 21" xfId="4883" xr:uid="{00000000-0005-0000-0000-00001C140000}"/>
    <cellStyle name="Normal 21 2" xfId="4884" xr:uid="{00000000-0005-0000-0000-00001D140000}"/>
    <cellStyle name="Normal 21 3" xfId="4885" xr:uid="{00000000-0005-0000-0000-00001E140000}"/>
    <cellStyle name="Normal 21 4" xfId="5783" xr:uid="{00000000-0005-0000-0000-00001F140000}"/>
    <cellStyle name="Normal 21 5" xfId="5931" xr:uid="{00000000-0005-0000-0000-000020140000}"/>
    <cellStyle name="Normal 22" xfId="202" xr:uid="{00000000-0005-0000-0000-000021140000}"/>
    <cellStyle name="Normal 22 2" xfId="4887" xr:uid="{00000000-0005-0000-0000-000022140000}"/>
    <cellStyle name="Normal 22 3" xfId="4888" xr:uid="{00000000-0005-0000-0000-000023140000}"/>
    <cellStyle name="Normal 22 4" xfId="5784" xr:uid="{00000000-0005-0000-0000-000024140000}"/>
    <cellStyle name="Normal 22 5" xfId="4886" xr:uid="{00000000-0005-0000-0000-000025140000}"/>
    <cellStyle name="Normal 23" xfId="4889" xr:uid="{00000000-0005-0000-0000-000026140000}"/>
    <cellStyle name="Normal 23 2" xfId="5785" xr:uid="{00000000-0005-0000-0000-000027140000}"/>
    <cellStyle name="Normal 24" xfId="4890" xr:uid="{00000000-0005-0000-0000-000028140000}"/>
    <cellStyle name="Normal 24 2" xfId="4891" xr:uid="{00000000-0005-0000-0000-000029140000}"/>
    <cellStyle name="Normal 24 3" xfId="4892" xr:uid="{00000000-0005-0000-0000-00002A140000}"/>
    <cellStyle name="Normal 24 4" xfId="5786" xr:uid="{00000000-0005-0000-0000-00002B140000}"/>
    <cellStyle name="Normal 25" xfId="4893" xr:uid="{00000000-0005-0000-0000-00002C140000}"/>
    <cellStyle name="Normal 25 2" xfId="5612" xr:uid="{00000000-0005-0000-0000-00002D140000}"/>
    <cellStyle name="Normal 26" xfId="4894" xr:uid="{00000000-0005-0000-0000-00002E140000}"/>
    <cellStyle name="Normal 26 2" xfId="4895" xr:uid="{00000000-0005-0000-0000-00002F140000}"/>
    <cellStyle name="Normal 26 3" xfId="4896" xr:uid="{00000000-0005-0000-0000-000030140000}"/>
    <cellStyle name="Normal 26 4" xfId="5787" xr:uid="{00000000-0005-0000-0000-000031140000}"/>
    <cellStyle name="Normal 27" xfId="4897" xr:uid="{00000000-0005-0000-0000-000032140000}"/>
    <cellStyle name="Normal 27 2" xfId="5788" xr:uid="{00000000-0005-0000-0000-000033140000}"/>
    <cellStyle name="Normal 28" xfId="4898" xr:uid="{00000000-0005-0000-0000-000034140000}"/>
    <cellStyle name="Normal 28 2" xfId="5789" xr:uid="{00000000-0005-0000-0000-000035140000}"/>
    <cellStyle name="Normal 29" xfId="4899" xr:uid="{00000000-0005-0000-0000-000036140000}"/>
    <cellStyle name="Normal 29 2" xfId="5613" xr:uid="{00000000-0005-0000-0000-000037140000}"/>
    <cellStyle name="Normal 3" xfId="125" xr:uid="{00000000-0005-0000-0000-000038140000}"/>
    <cellStyle name="Normal 3 2" xfId="126" xr:uid="{00000000-0005-0000-0000-000039140000}"/>
    <cellStyle name="Normal 3 2 2" xfId="5826" xr:uid="{00000000-0005-0000-0000-00003A140000}"/>
    <cellStyle name="Normal 3 2 3" xfId="5933" xr:uid="{00000000-0005-0000-0000-00003B140000}"/>
    <cellStyle name="Normal 3 2 4" xfId="4901" xr:uid="{00000000-0005-0000-0000-00003C140000}"/>
    <cellStyle name="Normal 3 3" xfId="4902" xr:uid="{00000000-0005-0000-0000-00003D140000}"/>
    <cellStyle name="Normal 3 3 2" xfId="5801" xr:uid="{00000000-0005-0000-0000-00003E140000}"/>
    <cellStyle name="Normal 3 4" xfId="5715" xr:uid="{00000000-0005-0000-0000-00003F140000}"/>
    <cellStyle name="Normal 3 5" xfId="5932" xr:uid="{00000000-0005-0000-0000-000040140000}"/>
    <cellStyle name="Normal 3 6" xfId="4900" xr:uid="{00000000-0005-0000-0000-000041140000}"/>
    <cellStyle name="Normal 3_Capital by Summary" xfId="4903" xr:uid="{00000000-0005-0000-0000-000042140000}"/>
    <cellStyle name="Normal 30" xfId="4904" xr:uid="{00000000-0005-0000-0000-000043140000}"/>
    <cellStyle name="Normal 30 2" xfId="5614" xr:uid="{00000000-0005-0000-0000-000044140000}"/>
    <cellStyle name="Normal 31" xfId="4905" xr:uid="{00000000-0005-0000-0000-000045140000}"/>
    <cellStyle name="Normal 31 2" xfId="5615" xr:uid="{00000000-0005-0000-0000-000046140000}"/>
    <cellStyle name="Normal 32" xfId="4906" xr:uid="{00000000-0005-0000-0000-000047140000}"/>
    <cellStyle name="Normal 32 2" xfId="5791" xr:uid="{00000000-0005-0000-0000-000048140000}"/>
    <cellStyle name="Normal 33" xfId="4907" xr:uid="{00000000-0005-0000-0000-000049140000}"/>
    <cellStyle name="Normal 33 2" xfId="5790" xr:uid="{00000000-0005-0000-0000-00004A140000}"/>
    <cellStyle name="Normal 34" xfId="4908" xr:uid="{00000000-0005-0000-0000-00004B140000}"/>
    <cellStyle name="Normal 34 2" xfId="4909" xr:uid="{00000000-0005-0000-0000-00004C140000}"/>
    <cellStyle name="Normal 34 3" xfId="4910" xr:uid="{00000000-0005-0000-0000-00004D140000}"/>
    <cellStyle name="Normal 34 4" xfId="5792" xr:uid="{00000000-0005-0000-0000-00004E140000}"/>
    <cellStyle name="Normal 35" xfId="4911" xr:uid="{00000000-0005-0000-0000-00004F140000}"/>
    <cellStyle name="Normal 35 2" xfId="4912" xr:uid="{00000000-0005-0000-0000-000050140000}"/>
    <cellStyle name="Normal 35 3" xfId="4913" xr:uid="{00000000-0005-0000-0000-000051140000}"/>
    <cellStyle name="Normal 35 4" xfId="5793" xr:uid="{00000000-0005-0000-0000-000052140000}"/>
    <cellStyle name="Normal 36" xfId="4914" xr:uid="{00000000-0005-0000-0000-000053140000}"/>
    <cellStyle name="Normal 36 2" xfId="5794" xr:uid="{00000000-0005-0000-0000-000054140000}"/>
    <cellStyle name="Normal 37" xfId="4915" xr:uid="{00000000-0005-0000-0000-000055140000}"/>
    <cellStyle name="Normal 37 2" xfId="4916" xr:uid="{00000000-0005-0000-0000-000056140000}"/>
    <cellStyle name="Normal 37 3" xfId="4917" xr:uid="{00000000-0005-0000-0000-000057140000}"/>
    <cellStyle name="Normal 37 4" xfId="5795" xr:uid="{00000000-0005-0000-0000-000058140000}"/>
    <cellStyle name="Normal 38" xfId="4918" xr:uid="{00000000-0005-0000-0000-000059140000}"/>
    <cellStyle name="Normal 38 2" xfId="5616" xr:uid="{00000000-0005-0000-0000-00005A140000}"/>
    <cellStyle name="Normal 39" xfId="4919" xr:uid="{00000000-0005-0000-0000-00005B140000}"/>
    <cellStyle name="Normal 39 2" xfId="4920" xr:uid="{00000000-0005-0000-0000-00005C140000}"/>
    <cellStyle name="Normal 39 2 2" xfId="5799" xr:uid="{00000000-0005-0000-0000-00005D140000}"/>
    <cellStyle name="Normal 39 3" xfId="4921" xr:uid="{00000000-0005-0000-0000-00005E140000}"/>
    <cellStyle name="Normal 39 4" xfId="5796" xr:uid="{00000000-0005-0000-0000-00005F140000}"/>
    <cellStyle name="Normal 4" xfId="127" xr:uid="{00000000-0005-0000-0000-000060140000}"/>
    <cellStyle name="Normal 4 2" xfId="4922" xr:uid="{00000000-0005-0000-0000-000061140000}"/>
    <cellStyle name="Normal 4 2 2" xfId="5824" xr:uid="{00000000-0005-0000-0000-000062140000}"/>
    <cellStyle name="Normal 4 2 3" xfId="5935" xr:uid="{00000000-0005-0000-0000-000063140000}"/>
    <cellStyle name="Normal 4 3" xfId="4923" xr:uid="{00000000-0005-0000-0000-000064140000}"/>
    <cellStyle name="Normal 4 3 2" xfId="5803" xr:uid="{00000000-0005-0000-0000-000065140000}"/>
    <cellStyle name="Normal 4 4" xfId="5695" xr:uid="{00000000-0005-0000-0000-000066140000}"/>
    <cellStyle name="Normal 4 5" xfId="5934" xr:uid="{00000000-0005-0000-0000-000067140000}"/>
    <cellStyle name="Normal 4_CO GAS" xfId="4924" xr:uid="{00000000-0005-0000-0000-000068140000}"/>
    <cellStyle name="Normal 40" xfId="4925" xr:uid="{00000000-0005-0000-0000-000069140000}"/>
    <cellStyle name="Normal 40 2" xfId="4926" xr:uid="{00000000-0005-0000-0000-00006A140000}"/>
    <cellStyle name="Normal 40 2 2" xfId="5839" xr:uid="{00000000-0005-0000-0000-00006B140000}"/>
    <cellStyle name="Normal 40 3" xfId="4927" xr:uid="{00000000-0005-0000-0000-00006C140000}"/>
    <cellStyle name="Normal 40 4" xfId="5836" xr:uid="{00000000-0005-0000-0000-00006D140000}"/>
    <cellStyle name="Normal 41" xfId="4928" xr:uid="{00000000-0005-0000-0000-00006E140000}"/>
    <cellStyle name="Normal 41 2" xfId="5617" xr:uid="{00000000-0005-0000-0000-00006F140000}"/>
    <cellStyle name="Normal 42" xfId="4929" xr:uid="{00000000-0005-0000-0000-000070140000}"/>
    <cellStyle name="Normal 42 2" xfId="4930" xr:uid="{00000000-0005-0000-0000-000071140000}"/>
    <cellStyle name="Normal 42 3" xfId="4931" xr:uid="{00000000-0005-0000-0000-000072140000}"/>
    <cellStyle name="Normal 42 4" xfId="5851" xr:uid="{00000000-0005-0000-0000-000073140000}"/>
    <cellStyle name="Normal 43" xfId="4932" xr:uid="{00000000-0005-0000-0000-000074140000}"/>
    <cellStyle name="Normal 43 2" xfId="4933" xr:uid="{00000000-0005-0000-0000-000075140000}"/>
    <cellStyle name="Normal 43 3" xfId="5853" xr:uid="{00000000-0005-0000-0000-000076140000}"/>
    <cellStyle name="Normal 44" xfId="4934" xr:uid="{00000000-0005-0000-0000-000077140000}"/>
    <cellStyle name="Normal 44 2" xfId="4935" xr:uid="{00000000-0005-0000-0000-000078140000}"/>
    <cellStyle name="Normal 44 3" xfId="5852" xr:uid="{00000000-0005-0000-0000-000079140000}"/>
    <cellStyle name="Normal 45" xfId="4936" xr:uid="{00000000-0005-0000-0000-00007A140000}"/>
    <cellStyle name="Normal 45 2" xfId="4937" xr:uid="{00000000-0005-0000-0000-00007B140000}"/>
    <cellStyle name="Normal 45 3" xfId="5855" xr:uid="{00000000-0005-0000-0000-00007C140000}"/>
    <cellStyle name="Normal 46" xfId="4938" xr:uid="{00000000-0005-0000-0000-00007D140000}"/>
    <cellStyle name="Normal 46 2" xfId="5854" xr:uid="{00000000-0005-0000-0000-00007E140000}"/>
    <cellStyle name="Normal 47" xfId="4939" xr:uid="{00000000-0005-0000-0000-00007F140000}"/>
    <cellStyle name="Normal 47 2" xfId="5856" xr:uid="{00000000-0005-0000-0000-000080140000}"/>
    <cellStyle name="Normal 48" xfId="4940" xr:uid="{00000000-0005-0000-0000-000081140000}"/>
    <cellStyle name="Normal 48 2" xfId="4941" xr:uid="{00000000-0005-0000-0000-000082140000}"/>
    <cellStyle name="Normal 48 3" xfId="5858" xr:uid="{00000000-0005-0000-0000-000083140000}"/>
    <cellStyle name="Normal 49" xfId="4942" xr:uid="{00000000-0005-0000-0000-000084140000}"/>
    <cellStyle name="Normal 49 2" xfId="5863" xr:uid="{00000000-0005-0000-0000-000085140000}"/>
    <cellStyle name="Normal 5" xfId="194" xr:uid="{00000000-0005-0000-0000-000086140000}"/>
    <cellStyle name="Normal 5 2" xfId="4944" xr:uid="{00000000-0005-0000-0000-000087140000}"/>
    <cellStyle name="Normal 5 3" xfId="4945" xr:uid="{00000000-0005-0000-0000-000088140000}"/>
    <cellStyle name="Normal 5 4" xfId="5731" xr:uid="{00000000-0005-0000-0000-000089140000}"/>
    <cellStyle name="Normal 5 5" xfId="5936" xr:uid="{00000000-0005-0000-0000-00008A140000}"/>
    <cellStyle name="Normal 5 6" xfId="4943" xr:uid="{00000000-0005-0000-0000-00008B140000}"/>
    <cellStyle name="Normal 5_CO GAS" xfId="4946" xr:uid="{00000000-0005-0000-0000-00008C140000}"/>
    <cellStyle name="Normal 50" xfId="4947" xr:uid="{00000000-0005-0000-0000-00008D140000}"/>
    <cellStyle name="Normal 50 2" xfId="5864" xr:uid="{00000000-0005-0000-0000-00008E140000}"/>
    <cellStyle name="Normal 51" xfId="4948" xr:uid="{00000000-0005-0000-0000-00008F140000}"/>
    <cellStyle name="Normal 51 2" xfId="5850" xr:uid="{00000000-0005-0000-0000-000090140000}"/>
    <cellStyle name="Normal 52" xfId="4949" xr:uid="{00000000-0005-0000-0000-000091140000}"/>
    <cellStyle name="Normal 52 2" xfId="5862" xr:uid="{00000000-0005-0000-0000-000092140000}"/>
    <cellStyle name="Normal 53" xfId="5413" xr:uid="{00000000-0005-0000-0000-000093140000}"/>
    <cellStyle name="Normal 53 2" xfId="5865" xr:uid="{00000000-0005-0000-0000-000094140000}"/>
    <cellStyle name="Normal 54" xfId="5618" xr:uid="{00000000-0005-0000-0000-000095140000}"/>
    <cellStyle name="Normal 55" xfId="5619" xr:uid="{00000000-0005-0000-0000-000096140000}"/>
    <cellStyle name="Normal 56" xfId="5620" xr:uid="{00000000-0005-0000-0000-000097140000}"/>
    <cellStyle name="Normal 57" xfId="5621" xr:uid="{00000000-0005-0000-0000-000098140000}"/>
    <cellStyle name="Normal 58" xfId="5622" xr:uid="{00000000-0005-0000-0000-000099140000}"/>
    <cellStyle name="Normal 59" xfId="5623" xr:uid="{00000000-0005-0000-0000-00009A140000}"/>
    <cellStyle name="Normal 6" xfId="4950" xr:uid="{00000000-0005-0000-0000-00009B140000}"/>
    <cellStyle name="Normal 6 10" xfId="4951" xr:uid="{00000000-0005-0000-0000-00009C140000}"/>
    <cellStyle name="Normal 6 11" xfId="4952" xr:uid="{00000000-0005-0000-0000-00009D140000}"/>
    <cellStyle name="Normal 6 12" xfId="4953" xr:uid="{00000000-0005-0000-0000-00009E140000}"/>
    <cellStyle name="Normal 6 13" xfId="4954" xr:uid="{00000000-0005-0000-0000-00009F140000}"/>
    <cellStyle name="Normal 6 14" xfId="4955" xr:uid="{00000000-0005-0000-0000-0000A0140000}"/>
    <cellStyle name="Normal 6 15" xfId="5755" xr:uid="{00000000-0005-0000-0000-0000A1140000}"/>
    <cellStyle name="Normal 6 16" xfId="5937" xr:uid="{00000000-0005-0000-0000-0000A2140000}"/>
    <cellStyle name="Normal 6 2" xfId="4956" xr:uid="{00000000-0005-0000-0000-0000A3140000}"/>
    <cellStyle name="Normal 6 2 2" xfId="5833" xr:uid="{00000000-0005-0000-0000-0000A4140000}"/>
    <cellStyle name="Normal 6 3" xfId="4957" xr:uid="{00000000-0005-0000-0000-0000A5140000}"/>
    <cellStyle name="Normal 6 3 2" xfId="5817" xr:uid="{00000000-0005-0000-0000-0000A6140000}"/>
    <cellStyle name="Normal 6 4" xfId="4958" xr:uid="{00000000-0005-0000-0000-0000A7140000}"/>
    <cellStyle name="Normal 6 5" xfId="4959" xr:uid="{00000000-0005-0000-0000-0000A8140000}"/>
    <cellStyle name="Normal 6 6" xfId="4960" xr:uid="{00000000-0005-0000-0000-0000A9140000}"/>
    <cellStyle name="Normal 6 7" xfId="4961" xr:uid="{00000000-0005-0000-0000-0000AA140000}"/>
    <cellStyle name="Normal 6 8" xfId="4962" xr:uid="{00000000-0005-0000-0000-0000AB140000}"/>
    <cellStyle name="Normal 6 9" xfId="4963" xr:uid="{00000000-0005-0000-0000-0000AC140000}"/>
    <cellStyle name="Normal 60" xfId="5624" xr:uid="{00000000-0005-0000-0000-0000AD140000}"/>
    <cellStyle name="Normal 61" xfId="5625" xr:uid="{00000000-0005-0000-0000-0000AE140000}"/>
    <cellStyle name="Normal 62" xfId="5626" xr:uid="{00000000-0005-0000-0000-0000AF140000}"/>
    <cellStyle name="Normal 63" xfId="5627" xr:uid="{00000000-0005-0000-0000-0000B0140000}"/>
    <cellStyle name="Normal 64" xfId="5628" xr:uid="{00000000-0005-0000-0000-0000B1140000}"/>
    <cellStyle name="Normal 65" xfId="5629" xr:uid="{00000000-0005-0000-0000-0000B2140000}"/>
    <cellStyle name="Normal 66" xfId="5630" xr:uid="{00000000-0005-0000-0000-0000B3140000}"/>
    <cellStyle name="Normal 67" xfId="5631" xr:uid="{00000000-0005-0000-0000-0000B4140000}"/>
    <cellStyle name="Normal 68" xfId="5632" xr:uid="{00000000-0005-0000-0000-0000B5140000}"/>
    <cellStyle name="Normal 69" xfId="5633" xr:uid="{00000000-0005-0000-0000-0000B6140000}"/>
    <cellStyle name="Normal 7" xfId="4964" xr:uid="{00000000-0005-0000-0000-0000B7140000}"/>
    <cellStyle name="Normal 7 2" xfId="4965" xr:uid="{00000000-0005-0000-0000-0000B8140000}"/>
    <cellStyle name="Normal 7 2 2" xfId="5834" xr:uid="{00000000-0005-0000-0000-0000B9140000}"/>
    <cellStyle name="Normal 7 3" xfId="4966" xr:uid="{00000000-0005-0000-0000-0000BA140000}"/>
    <cellStyle name="Normal 7 3 2" xfId="5818" xr:uid="{00000000-0005-0000-0000-0000BB140000}"/>
    <cellStyle name="Normal 7 4" xfId="5756" xr:uid="{00000000-0005-0000-0000-0000BC140000}"/>
    <cellStyle name="Normal 7 5" xfId="5938" xr:uid="{00000000-0005-0000-0000-0000BD140000}"/>
    <cellStyle name="Normal 7_2011-2016 Forecast WITHOUT CO Wind Phases 2 and 3 &amp; WO BHP Wind -- 6-10-11" xfId="4967" xr:uid="{00000000-0005-0000-0000-0000BE140000}"/>
    <cellStyle name="Normal 70" xfId="5634" xr:uid="{00000000-0005-0000-0000-0000BF140000}"/>
    <cellStyle name="Normal 71" xfId="5635" xr:uid="{00000000-0005-0000-0000-0000C0140000}"/>
    <cellStyle name="Normal 72" xfId="5636" xr:uid="{00000000-0005-0000-0000-0000C1140000}"/>
    <cellStyle name="Normal 73" xfId="5637" xr:uid="{00000000-0005-0000-0000-0000C2140000}"/>
    <cellStyle name="Normal 74" xfId="5638" xr:uid="{00000000-0005-0000-0000-0000C3140000}"/>
    <cellStyle name="Normal 75" xfId="5639" xr:uid="{00000000-0005-0000-0000-0000C4140000}"/>
    <cellStyle name="Normal 76" xfId="5691" xr:uid="{00000000-0005-0000-0000-0000C5140000}"/>
    <cellStyle name="Normal 77" xfId="5841" xr:uid="{00000000-0005-0000-0000-0000C6140000}"/>
    <cellStyle name="Normal 78" xfId="5696" xr:uid="{00000000-0005-0000-0000-0000C7140000}"/>
    <cellStyle name="Normal 79" xfId="5878" xr:uid="{00000000-0005-0000-0000-0000C8140000}"/>
    <cellStyle name="Normal 8" xfId="195" xr:uid="{00000000-0005-0000-0000-0000C9140000}"/>
    <cellStyle name="Normal 8 2" xfId="4969" xr:uid="{00000000-0005-0000-0000-0000CA140000}"/>
    <cellStyle name="Normal 8 2 2" xfId="5835" xr:uid="{00000000-0005-0000-0000-0000CB140000}"/>
    <cellStyle name="Normal 8 3" xfId="5640" xr:uid="{00000000-0005-0000-0000-0000CC140000}"/>
    <cellStyle name="Normal 8 4" xfId="5757" xr:uid="{00000000-0005-0000-0000-0000CD140000}"/>
    <cellStyle name="Normal 8 5" xfId="5939" xr:uid="{00000000-0005-0000-0000-0000CE140000}"/>
    <cellStyle name="Normal 8 6" xfId="4968" xr:uid="{00000000-0005-0000-0000-0000CF140000}"/>
    <cellStyle name="Normal 80" xfId="5882" xr:uid="{00000000-0005-0000-0000-0000D0140000}"/>
    <cellStyle name="Normal 81" xfId="205" xr:uid="{00000000-0005-0000-0000-0000D1140000}"/>
    <cellStyle name="Normal 82" xfId="5973" xr:uid="{00000000-0005-0000-0000-0000D2140000}"/>
    <cellStyle name="Normal 9" xfId="196" xr:uid="{00000000-0005-0000-0000-0000D3140000}"/>
    <cellStyle name="Normal 9 2" xfId="4971" xr:uid="{00000000-0005-0000-0000-0000D4140000}"/>
    <cellStyle name="Normal 9 3" xfId="4972" xr:uid="{00000000-0005-0000-0000-0000D5140000}"/>
    <cellStyle name="Normal 9 4" xfId="5758" xr:uid="{00000000-0005-0000-0000-0000D6140000}"/>
    <cellStyle name="Normal 9 5" xfId="5940" xr:uid="{00000000-0005-0000-0000-0000D7140000}"/>
    <cellStyle name="Normal 9 6" xfId="4970" xr:uid="{00000000-0005-0000-0000-0000D8140000}"/>
    <cellStyle name="Normal 9_F. Common Allocators" xfId="4973" xr:uid="{00000000-0005-0000-0000-0000D9140000}"/>
    <cellStyle name="Normal CEN" xfId="128" xr:uid="{00000000-0005-0000-0000-0000DA140000}"/>
    <cellStyle name="Normal Centered" xfId="129" xr:uid="{00000000-0005-0000-0000-0000DB140000}"/>
    <cellStyle name="NORMAL CTR" xfId="130" xr:uid="{00000000-0005-0000-0000-0000DC140000}"/>
    <cellStyle name="Normal_PRECorp2002HeintzResponse 8-21-03" xfId="3" xr:uid="{00000000-0005-0000-0000-0000DD140000}"/>
    <cellStyle name="Note 10" xfId="4975" xr:uid="{00000000-0005-0000-0000-0000DE140000}"/>
    <cellStyle name="Note 10 2" xfId="4976" xr:uid="{00000000-0005-0000-0000-0000DF140000}"/>
    <cellStyle name="Note 10 3" xfId="4977" xr:uid="{00000000-0005-0000-0000-0000E0140000}"/>
    <cellStyle name="Note 11" xfId="4978" xr:uid="{00000000-0005-0000-0000-0000E1140000}"/>
    <cellStyle name="Note 11 2" xfId="4979" xr:uid="{00000000-0005-0000-0000-0000E2140000}"/>
    <cellStyle name="Note 11 3" xfId="4980" xr:uid="{00000000-0005-0000-0000-0000E3140000}"/>
    <cellStyle name="Note 12" xfId="4981" xr:uid="{00000000-0005-0000-0000-0000E4140000}"/>
    <cellStyle name="Note 12 2" xfId="4982" xr:uid="{00000000-0005-0000-0000-0000E5140000}"/>
    <cellStyle name="Note 12 3" xfId="4983" xr:uid="{00000000-0005-0000-0000-0000E6140000}"/>
    <cellStyle name="Note 13" xfId="4984" xr:uid="{00000000-0005-0000-0000-0000E7140000}"/>
    <cellStyle name="Note 13 2" xfId="4985" xr:uid="{00000000-0005-0000-0000-0000E8140000}"/>
    <cellStyle name="Note 13 3" xfId="4986" xr:uid="{00000000-0005-0000-0000-0000E9140000}"/>
    <cellStyle name="Note 14" xfId="4987" xr:uid="{00000000-0005-0000-0000-0000EA140000}"/>
    <cellStyle name="Note 14 2" xfId="4988" xr:uid="{00000000-0005-0000-0000-0000EB140000}"/>
    <cellStyle name="Note 14 3" xfId="4989" xr:uid="{00000000-0005-0000-0000-0000EC140000}"/>
    <cellStyle name="Note 15" xfId="4990" xr:uid="{00000000-0005-0000-0000-0000ED140000}"/>
    <cellStyle name="Note 15 2" xfId="4991" xr:uid="{00000000-0005-0000-0000-0000EE140000}"/>
    <cellStyle name="Note 15 3" xfId="4992" xr:uid="{00000000-0005-0000-0000-0000EF140000}"/>
    <cellStyle name="Note 16" xfId="4993" xr:uid="{00000000-0005-0000-0000-0000F0140000}"/>
    <cellStyle name="Note 16 2" xfId="4994" xr:uid="{00000000-0005-0000-0000-0000F1140000}"/>
    <cellStyle name="Note 16 3" xfId="4995" xr:uid="{00000000-0005-0000-0000-0000F2140000}"/>
    <cellStyle name="Note 17" xfId="4996" xr:uid="{00000000-0005-0000-0000-0000F3140000}"/>
    <cellStyle name="Note 17 2" xfId="4997" xr:uid="{00000000-0005-0000-0000-0000F4140000}"/>
    <cellStyle name="Note 17 3" xfId="4998" xr:uid="{00000000-0005-0000-0000-0000F5140000}"/>
    <cellStyle name="Note 18" xfId="4999" xr:uid="{00000000-0005-0000-0000-0000F6140000}"/>
    <cellStyle name="Note 18 2" xfId="5000" xr:uid="{00000000-0005-0000-0000-0000F7140000}"/>
    <cellStyle name="Note 18 3" xfId="5001" xr:uid="{00000000-0005-0000-0000-0000F8140000}"/>
    <cellStyle name="Note 19" xfId="5002" xr:uid="{00000000-0005-0000-0000-0000F9140000}"/>
    <cellStyle name="Note 19 2" xfId="5003" xr:uid="{00000000-0005-0000-0000-0000FA140000}"/>
    <cellStyle name="Note 19 3" xfId="5004" xr:uid="{00000000-0005-0000-0000-0000FB140000}"/>
    <cellStyle name="Note 2" xfId="131" xr:uid="{00000000-0005-0000-0000-0000FC140000}"/>
    <cellStyle name="Note 2 2" xfId="5006" xr:uid="{00000000-0005-0000-0000-0000FD140000}"/>
    <cellStyle name="Note 2 2 10" xfId="5007" xr:uid="{00000000-0005-0000-0000-0000FE140000}"/>
    <cellStyle name="Note 2 2 2" xfId="5008" xr:uid="{00000000-0005-0000-0000-0000FF140000}"/>
    <cellStyle name="Note 2 2 2 10" xfId="5009" xr:uid="{00000000-0005-0000-0000-000000150000}"/>
    <cellStyle name="Note 2 2 2 2" xfId="5010" xr:uid="{00000000-0005-0000-0000-000001150000}"/>
    <cellStyle name="Note 2 2 2 3" xfId="5011" xr:uid="{00000000-0005-0000-0000-000002150000}"/>
    <cellStyle name="Note 2 2 2 4" xfId="5012" xr:uid="{00000000-0005-0000-0000-000003150000}"/>
    <cellStyle name="Note 2 2 2 5" xfId="5013" xr:uid="{00000000-0005-0000-0000-000004150000}"/>
    <cellStyle name="Note 2 2 2 6" xfId="5014" xr:uid="{00000000-0005-0000-0000-000005150000}"/>
    <cellStyle name="Note 2 2 2 7" xfId="5015" xr:uid="{00000000-0005-0000-0000-000006150000}"/>
    <cellStyle name="Note 2 2 2 8" xfId="5016" xr:uid="{00000000-0005-0000-0000-000007150000}"/>
    <cellStyle name="Note 2 2 2 9" xfId="5017" xr:uid="{00000000-0005-0000-0000-000008150000}"/>
    <cellStyle name="Note 2 2 3" xfId="5018" xr:uid="{00000000-0005-0000-0000-000009150000}"/>
    <cellStyle name="Note 2 2 4" xfId="5019" xr:uid="{00000000-0005-0000-0000-00000A150000}"/>
    <cellStyle name="Note 2 2 5" xfId="5020" xr:uid="{00000000-0005-0000-0000-00000B150000}"/>
    <cellStyle name="Note 2 2 6" xfId="5021" xr:uid="{00000000-0005-0000-0000-00000C150000}"/>
    <cellStyle name="Note 2 2 7" xfId="5022" xr:uid="{00000000-0005-0000-0000-00000D150000}"/>
    <cellStyle name="Note 2 2 8" xfId="5023" xr:uid="{00000000-0005-0000-0000-00000E150000}"/>
    <cellStyle name="Note 2 2 9" xfId="5024" xr:uid="{00000000-0005-0000-0000-00000F150000}"/>
    <cellStyle name="Note 2 3" xfId="5716" xr:uid="{00000000-0005-0000-0000-000010150000}"/>
    <cellStyle name="Note 2 4" xfId="5942" xr:uid="{00000000-0005-0000-0000-000011150000}"/>
    <cellStyle name="Note 2 5" xfId="5005" xr:uid="{00000000-0005-0000-0000-000012150000}"/>
    <cellStyle name="Note 2_CO GAS" xfId="5025" xr:uid="{00000000-0005-0000-0000-000013150000}"/>
    <cellStyle name="Note 20" xfId="5026" xr:uid="{00000000-0005-0000-0000-000014150000}"/>
    <cellStyle name="Note 20 2" xfId="5027" xr:uid="{00000000-0005-0000-0000-000015150000}"/>
    <cellStyle name="Note 20 3" xfId="5028" xr:uid="{00000000-0005-0000-0000-000016150000}"/>
    <cellStyle name="Note 21" xfId="5029" xr:uid="{00000000-0005-0000-0000-000017150000}"/>
    <cellStyle name="Note 21 2" xfId="5030" xr:uid="{00000000-0005-0000-0000-000018150000}"/>
    <cellStyle name="Note 21 3" xfId="5031" xr:uid="{00000000-0005-0000-0000-000019150000}"/>
    <cellStyle name="Note 22" xfId="5032" xr:uid="{00000000-0005-0000-0000-00001A150000}"/>
    <cellStyle name="Note 22 2" xfId="5033" xr:uid="{00000000-0005-0000-0000-00001B150000}"/>
    <cellStyle name="Note 22 3" xfId="5034" xr:uid="{00000000-0005-0000-0000-00001C150000}"/>
    <cellStyle name="Note 23" xfId="5035" xr:uid="{00000000-0005-0000-0000-00001D150000}"/>
    <cellStyle name="Note 23 2" xfId="5036" xr:uid="{00000000-0005-0000-0000-00001E150000}"/>
    <cellStyle name="Note 23 3" xfId="5037" xr:uid="{00000000-0005-0000-0000-00001F150000}"/>
    <cellStyle name="Note 24" xfId="5038" xr:uid="{00000000-0005-0000-0000-000020150000}"/>
    <cellStyle name="Note 24 2" xfId="5039" xr:uid="{00000000-0005-0000-0000-000021150000}"/>
    <cellStyle name="Note 24 3" xfId="5040" xr:uid="{00000000-0005-0000-0000-000022150000}"/>
    <cellStyle name="Note 25" xfId="5041" xr:uid="{00000000-0005-0000-0000-000023150000}"/>
    <cellStyle name="Note 25 2" xfId="5042" xr:uid="{00000000-0005-0000-0000-000024150000}"/>
    <cellStyle name="Note 25 3" xfId="5043" xr:uid="{00000000-0005-0000-0000-000025150000}"/>
    <cellStyle name="Note 26" xfId="5044" xr:uid="{00000000-0005-0000-0000-000026150000}"/>
    <cellStyle name="Note 26 2" xfId="5045" xr:uid="{00000000-0005-0000-0000-000027150000}"/>
    <cellStyle name="Note 26 3" xfId="5046" xr:uid="{00000000-0005-0000-0000-000028150000}"/>
    <cellStyle name="Note 27" xfId="5047" xr:uid="{00000000-0005-0000-0000-000029150000}"/>
    <cellStyle name="Note 27 2" xfId="5048" xr:uid="{00000000-0005-0000-0000-00002A150000}"/>
    <cellStyle name="Note 27 3" xfId="5049" xr:uid="{00000000-0005-0000-0000-00002B150000}"/>
    <cellStyle name="Note 28" xfId="5050" xr:uid="{00000000-0005-0000-0000-00002C150000}"/>
    <cellStyle name="Note 28 2" xfId="5051" xr:uid="{00000000-0005-0000-0000-00002D150000}"/>
    <cellStyle name="Note 28 3" xfId="5052" xr:uid="{00000000-0005-0000-0000-00002E150000}"/>
    <cellStyle name="Note 29" xfId="5053" xr:uid="{00000000-0005-0000-0000-00002F150000}"/>
    <cellStyle name="Note 29 2" xfId="5054" xr:uid="{00000000-0005-0000-0000-000030150000}"/>
    <cellStyle name="Note 29 3" xfId="5055" xr:uid="{00000000-0005-0000-0000-000031150000}"/>
    <cellStyle name="Note 3" xfId="5056" xr:uid="{00000000-0005-0000-0000-000032150000}"/>
    <cellStyle name="Note 3 2" xfId="5057" xr:uid="{00000000-0005-0000-0000-000033150000}"/>
    <cellStyle name="Note 3 3" xfId="5058" xr:uid="{00000000-0005-0000-0000-000034150000}"/>
    <cellStyle name="Note 3 4" xfId="5819" xr:uid="{00000000-0005-0000-0000-000035150000}"/>
    <cellStyle name="Note 3 5" xfId="5943" xr:uid="{00000000-0005-0000-0000-000036150000}"/>
    <cellStyle name="Note 3_CO GAS" xfId="5059" xr:uid="{00000000-0005-0000-0000-000037150000}"/>
    <cellStyle name="Note 30" xfId="5060" xr:uid="{00000000-0005-0000-0000-000038150000}"/>
    <cellStyle name="Note 30 2" xfId="5061" xr:uid="{00000000-0005-0000-0000-000039150000}"/>
    <cellStyle name="Note 30 3" xfId="5062" xr:uid="{00000000-0005-0000-0000-00003A150000}"/>
    <cellStyle name="Note 31" xfId="5063" xr:uid="{00000000-0005-0000-0000-00003B150000}"/>
    <cellStyle name="Note 31 2" xfId="5064" xr:uid="{00000000-0005-0000-0000-00003C150000}"/>
    <cellStyle name="Note 31 3" xfId="5065" xr:uid="{00000000-0005-0000-0000-00003D150000}"/>
    <cellStyle name="Note 32" xfId="5066" xr:uid="{00000000-0005-0000-0000-00003E150000}"/>
    <cellStyle name="Note 32 2" xfId="5067" xr:uid="{00000000-0005-0000-0000-00003F150000}"/>
    <cellStyle name="Note 32 3" xfId="5068" xr:uid="{00000000-0005-0000-0000-000040150000}"/>
    <cellStyle name="Note 33" xfId="5069" xr:uid="{00000000-0005-0000-0000-000041150000}"/>
    <cellStyle name="Note 33 2" xfId="5070" xr:uid="{00000000-0005-0000-0000-000042150000}"/>
    <cellStyle name="Note 33 3" xfId="5071" xr:uid="{00000000-0005-0000-0000-000043150000}"/>
    <cellStyle name="Note 34" xfId="5072" xr:uid="{00000000-0005-0000-0000-000044150000}"/>
    <cellStyle name="Note 34 2" xfId="5073" xr:uid="{00000000-0005-0000-0000-000045150000}"/>
    <cellStyle name="Note 34 3" xfId="5074" xr:uid="{00000000-0005-0000-0000-000046150000}"/>
    <cellStyle name="Note 35" xfId="5075" xr:uid="{00000000-0005-0000-0000-000047150000}"/>
    <cellStyle name="Note 35 2" xfId="5076" xr:uid="{00000000-0005-0000-0000-000048150000}"/>
    <cellStyle name="Note 35 3" xfId="5077" xr:uid="{00000000-0005-0000-0000-000049150000}"/>
    <cellStyle name="Note 36" xfId="5078" xr:uid="{00000000-0005-0000-0000-00004A150000}"/>
    <cellStyle name="Note 36 2" xfId="5079" xr:uid="{00000000-0005-0000-0000-00004B150000}"/>
    <cellStyle name="Note 36 3" xfId="5080" xr:uid="{00000000-0005-0000-0000-00004C150000}"/>
    <cellStyle name="Note 37" xfId="5081" xr:uid="{00000000-0005-0000-0000-00004D150000}"/>
    <cellStyle name="Note 37 2" xfId="5082" xr:uid="{00000000-0005-0000-0000-00004E150000}"/>
    <cellStyle name="Note 37 2 2" xfId="5083" xr:uid="{00000000-0005-0000-0000-00004F150000}"/>
    <cellStyle name="Note 37 3" xfId="5084" xr:uid="{00000000-0005-0000-0000-000050150000}"/>
    <cellStyle name="Note 38" xfId="5085" xr:uid="{00000000-0005-0000-0000-000051150000}"/>
    <cellStyle name="Note 38 2" xfId="5086" xr:uid="{00000000-0005-0000-0000-000052150000}"/>
    <cellStyle name="Note 38 2 2" xfId="5087" xr:uid="{00000000-0005-0000-0000-000053150000}"/>
    <cellStyle name="Note 38 3" xfId="5088" xr:uid="{00000000-0005-0000-0000-000054150000}"/>
    <cellStyle name="Note 39" xfId="5089" xr:uid="{00000000-0005-0000-0000-000055150000}"/>
    <cellStyle name="Note 39 2" xfId="5090" xr:uid="{00000000-0005-0000-0000-000056150000}"/>
    <cellStyle name="Note 4" xfId="5091" xr:uid="{00000000-0005-0000-0000-000057150000}"/>
    <cellStyle name="Note 4 2" xfId="5092" xr:uid="{00000000-0005-0000-0000-000058150000}"/>
    <cellStyle name="Note 4 3" xfId="5093" xr:uid="{00000000-0005-0000-0000-000059150000}"/>
    <cellStyle name="Note 4_CO GAS" xfId="5094" xr:uid="{00000000-0005-0000-0000-00005A150000}"/>
    <cellStyle name="Note 40" xfId="5095" xr:uid="{00000000-0005-0000-0000-00005B150000}"/>
    <cellStyle name="Note 40 2" xfId="5096" xr:uid="{00000000-0005-0000-0000-00005C150000}"/>
    <cellStyle name="Note 41" xfId="5097" xr:uid="{00000000-0005-0000-0000-00005D150000}"/>
    <cellStyle name="Note 41 2" xfId="5098" xr:uid="{00000000-0005-0000-0000-00005E150000}"/>
    <cellStyle name="Note 42" xfId="5099" xr:uid="{00000000-0005-0000-0000-00005F150000}"/>
    <cellStyle name="Note 42 2" xfId="5100" xr:uid="{00000000-0005-0000-0000-000060150000}"/>
    <cellStyle name="Note 43" xfId="5101" xr:uid="{00000000-0005-0000-0000-000061150000}"/>
    <cellStyle name="Note 43 2" xfId="5102" xr:uid="{00000000-0005-0000-0000-000062150000}"/>
    <cellStyle name="Note 44" xfId="5103" xr:uid="{00000000-0005-0000-0000-000063150000}"/>
    <cellStyle name="Note 44 2" xfId="5104" xr:uid="{00000000-0005-0000-0000-000064150000}"/>
    <cellStyle name="Note 45" xfId="5105" xr:uid="{00000000-0005-0000-0000-000065150000}"/>
    <cellStyle name="Note 45 2" xfId="5106" xr:uid="{00000000-0005-0000-0000-000066150000}"/>
    <cellStyle name="Note 46" xfId="5107" xr:uid="{00000000-0005-0000-0000-000067150000}"/>
    <cellStyle name="Note 47" xfId="5108" xr:uid="{00000000-0005-0000-0000-000068150000}"/>
    <cellStyle name="Note 48" xfId="5941" xr:uid="{00000000-0005-0000-0000-000069150000}"/>
    <cellStyle name="Note 49" xfId="4974" xr:uid="{00000000-0005-0000-0000-00006A150000}"/>
    <cellStyle name="Note 5" xfId="5109" xr:uid="{00000000-0005-0000-0000-00006B150000}"/>
    <cellStyle name="Note 5 2" xfId="5110" xr:uid="{00000000-0005-0000-0000-00006C150000}"/>
    <cellStyle name="Note 5 3" xfId="5111" xr:uid="{00000000-0005-0000-0000-00006D150000}"/>
    <cellStyle name="Note 5_CO GAS" xfId="5112" xr:uid="{00000000-0005-0000-0000-00006E150000}"/>
    <cellStyle name="Note 6" xfId="5113" xr:uid="{00000000-0005-0000-0000-00006F150000}"/>
    <cellStyle name="Note 6 10" xfId="5114" xr:uid="{00000000-0005-0000-0000-000070150000}"/>
    <cellStyle name="Note 6 10 2" xfId="5115" xr:uid="{00000000-0005-0000-0000-000071150000}"/>
    <cellStyle name="Note 6 10 3" xfId="5116" xr:uid="{00000000-0005-0000-0000-000072150000}"/>
    <cellStyle name="Note 6 11" xfId="5117" xr:uid="{00000000-0005-0000-0000-000073150000}"/>
    <cellStyle name="Note 6 11 2" xfId="5118" xr:uid="{00000000-0005-0000-0000-000074150000}"/>
    <cellStyle name="Note 6 11 3" xfId="5119" xr:uid="{00000000-0005-0000-0000-000075150000}"/>
    <cellStyle name="Note 6 12" xfId="5120" xr:uid="{00000000-0005-0000-0000-000076150000}"/>
    <cellStyle name="Note 6 12 2" xfId="5121" xr:uid="{00000000-0005-0000-0000-000077150000}"/>
    <cellStyle name="Note 6 12 3" xfId="5122" xr:uid="{00000000-0005-0000-0000-000078150000}"/>
    <cellStyle name="Note 6 13" xfId="5123" xr:uid="{00000000-0005-0000-0000-000079150000}"/>
    <cellStyle name="Note 6 13 2" xfId="5124" xr:uid="{00000000-0005-0000-0000-00007A150000}"/>
    <cellStyle name="Note 6 13 3" xfId="5125" xr:uid="{00000000-0005-0000-0000-00007B150000}"/>
    <cellStyle name="Note 6 14" xfId="5126" xr:uid="{00000000-0005-0000-0000-00007C150000}"/>
    <cellStyle name="Note 6 14 2" xfId="5127" xr:uid="{00000000-0005-0000-0000-00007D150000}"/>
    <cellStyle name="Note 6 14 3" xfId="5128" xr:uid="{00000000-0005-0000-0000-00007E150000}"/>
    <cellStyle name="Note 6 15" xfId="5129" xr:uid="{00000000-0005-0000-0000-00007F150000}"/>
    <cellStyle name="Note 6 16" xfId="5130" xr:uid="{00000000-0005-0000-0000-000080150000}"/>
    <cellStyle name="Note 6 2" xfId="5131" xr:uid="{00000000-0005-0000-0000-000081150000}"/>
    <cellStyle name="Note 6 2 2" xfId="5132" xr:uid="{00000000-0005-0000-0000-000082150000}"/>
    <cellStyle name="Note 6 2 3" xfId="5133" xr:uid="{00000000-0005-0000-0000-000083150000}"/>
    <cellStyle name="Note 6 3" xfId="5134" xr:uid="{00000000-0005-0000-0000-000084150000}"/>
    <cellStyle name="Note 6 3 2" xfId="5135" xr:uid="{00000000-0005-0000-0000-000085150000}"/>
    <cellStyle name="Note 6 3 3" xfId="5136" xr:uid="{00000000-0005-0000-0000-000086150000}"/>
    <cellStyle name="Note 6 4" xfId="5137" xr:uid="{00000000-0005-0000-0000-000087150000}"/>
    <cellStyle name="Note 6 4 2" xfId="5138" xr:uid="{00000000-0005-0000-0000-000088150000}"/>
    <cellStyle name="Note 6 4 3" xfId="5139" xr:uid="{00000000-0005-0000-0000-000089150000}"/>
    <cellStyle name="Note 6 5" xfId="5140" xr:uid="{00000000-0005-0000-0000-00008A150000}"/>
    <cellStyle name="Note 6 5 2" xfId="5141" xr:uid="{00000000-0005-0000-0000-00008B150000}"/>
    <cellStyle name="Note 6 5 3" xfId="5142" xr:uid="{00000000-0005-0000-0000-00008C150000}"/>
    <cellStyle name="Note 6 6" xfId="5143" xr:uid="{00000000-0005-0000-0000-00008D150000}"/>
    <cellStyle name="Note 6 6 2" xfId="5144" xr:uid="{00000000-0005-0000-0000-00008E150000}"/>
    <cellStyle name="Note 6 6 3" xfId="5145" xr:uid="{00000000-0005-0000-0000-00008F150000}"/>
    <cellStyle name="Note 6 7" xfId="5146" xr:uid="{00000000-0005-0000-0000-000090150000}"/>
    <cellStyle name="Note 6 7 2" xfId="5147" xr:uid="{00000000-0005-0000-0000-000091150000}"/>
    <cellStyle name="Note 6 7 3" xfId="5148" xr:uid="{00000000-0005-0000-0000-000092150000}"/>
    <cellStyle name="Note 6 8" xfId="5149" xr:uid="{00000000-0005-0000-0000-000093150000}"/>
    <cellStyle name="Note 6 8 2" xfId="5150" xr:uid="{00000000-0005-0000-0000-000094150000}"/>
    <cellStyle name="Note 6 8 3" xfId="5151" xr:uid="{00000000-0005-0000-0000-000095150000}"/>
    <cellStyle name="Note 6 9" xfId="5152" xr:uid="{00000000-0005-0000-0000-000096150000}"/>
    <cellStyle name="Note 6 9 2" xfId="5153" xr:uid="{00000000-0005-0000-0000-000097150000}"/>
    <cellStyle name="Note 6 9 3" xfId="5154" xr:uid="{00000000-0005-0000-0000-000098150000}"/>
    <cellStyle name="Note 6_2011-2016 Forecast WITHOUT CO Wind Phases 2 and 3 &amp; WO BHP Wind -- 6-10-11" xfId="5155" xr:uid="{00000000-0005-0000-0000-000099150000}"/>
    <cellStyle name="Note 7" xfId="5156" xr:uid="{00000000-0005-0000-0000-00009A150000}"/>
    <cellStyle name="Note 7 2" xfId="5157" xr:uid="{00000000-0005-0000-0000-00009B150000}"/>
    <cellStyle name="Note 7 3" xfId="5158" xr:uid="{00000000-0005-0000-0000-00009C150000}"/>
    <cellStyle name="Note 8" xfId="5159" xr:uid="{00000000-0005-0000-0000-00009D150000}"/>
    <cellStyle name="Note 8 2" xfId="5160" xr:uid="{00000000-0005-0000-0000-00009E150000}"/>
    <cellStyle name="Note 8 3" xfId="5161" xr:uid="{00000000-0005-0000-0000-00009F150000}"/>
    <cellStyle name="Note 9" xfId="5162" xr:uid="{00000000-0005-0000-0000-0000A0150000}"/>
    <cellStyle name="Note 9 2" xfId="5163" xr:uid="{00000000-0005-0000-0000-0000A1150000}"/>
    <cellStyle name="Note 9 3" xfId="5164" xr:uid="{00000000-0005-0000-0000-0000A2150000}"/>
    <cellStyle name="nUMBER" xfId="132" xr:uid="{00000000-0005-0000-0000-0000A3150000}"/>
    <cellStyle name="Output 10" xfId="5166" xr:uid="{00000000-0005-0000-0000-0000A4150000}"/>
    <cellStyle name="Output 10 2" xfId="5167" xr:uid="{00000000-0005-0000-0000-0000A5150000}"/>
    <cellStyle name="Output 11" xfId="5168" xr:uid="{00000000-0005-0000-0000-0000A6150000}"/>
    <cellStyle name="Output 11 2" xfId="5169" xr:uid="{00000000-0005-0000-0000-0000A7150000}"/>
    <cellStyle name="Output 12" xfId="5170" xr:uid="{00000000-0005-0000-0000-0000A8150000}"/>
    <cellStyle name="Output 12 2" xfId="5171" xr:uid="{00000000-0005-0000-0000-0000A9150000}"/>
    <cellStyle name="Output 13" xfId="5172" xr:uid="{00000000-0005-0000-0000-0000AA150000}"/>
    <cellStyle name="Output 14" xfId="5173" xr:uid="{00000000-0005-0000-0000-0000AB150000}"/>
    <cellStyle name="Output 15" xfId="5174" xr:uid="{00000000-0005-0000-0000-0000AC150000}"/>
    <cellStyle name="Output 16" xfId="5165" xr:uid="{00000000-0005-0000-0000-0000AD150000}"/>
    <cellStyle name="Output 2" xfId="133" xr:uid="{00000000-0005-0000-0000-0000AE150000}"/>
    <cellStyle name="Output 2 10" xfId="5176" xr:uid="{00000000-0005-0000-0000-0000AF150000}"/>
    <cellStyle name="Output 2 11" xfId="5177" xr:uid="{00000000-0005-0000-0000-0000B0150000}"/>
    <cellStyle name="Output 2 12" xfId="5178" xr:uid="{00000000-0005-0000-0000-0000B1150000}"/>
    <cellStyle name="Output 2 13" xfId="5717" xr:uid="{00000000-0005-0000-0000-0000B2150000}"/>
    <cellStyle name="Output 2 14" xfId="5175" xr:uid="{00000000-0005-0000-0000-0000B3150000}"/>
    <cellStyle name="Output 2 2" xfId="5179" xr:uid="{00000000-0005-0000-0000-0000B4150000}"/>
    <cellStyle name="Output 2 2 10" xfId="5180" xr:uid="{00000000-0005-0000-0000-0000B5150000}"/>
    <cellStyle name="Output 2 2 2" xfId="5181" xr:uid="{00000000-0005-0000-0000-0000B6150000}"/>
    <cellStyle name="Output 2 2 2 10" xfId="5182" xr:uid="{00000000-0005-0000-0000-0000B7150000}"/>
    <cellStyle name="Output 2 2 2 2" xfId="5183" xr:uid="{00000000-0005-0000-0000-0000B8150000}"/>
    <cellStyle name="Output 2 2 2 3" xfId="5184" xr:uid="{00000000-0005-0000-0000-0000B9150000}"/>
    <cellStyle name="Output 2 2 2 4" xfId="5185" xr:uid="{00000000-0005-0000-0000-0000BA150000}"/>
    <cellStyle name="Output 2 2 2 5" xfId="5186" xr:uid="{00000000-0005-0000-0000-0000BB150000}"/>
    <cellStyle name="Output 2 2 2 6" xfId="5187" xr:uid="{00000000-0005-0000-0000-0000BC150000}"/>
    <cellStyle name="Output 2 2 2 7" xfId="5188" xr:uid="{00000000-0005-0000-0000-0000BD150000}"/>
    <cellStyle name="Output 2 2 2 8" xfId="5189" xr:uid="{00000000-0005-0000-0000-0000BE150000}"/>
    <cellStyle name="Output 2 2 2 9" xfId="5190" xr:uid="{00000000-0005-0000-0000-0000BF150000}"/>
    <cellStyle name="Output 2 2 3" xfId="5191" xr:uid="{00000000-0005-0000-0000-0000C0150000}"/>
    <cellStyle name="Output 2 2 4" xfId="5192" xr:uid="{00000000-0005-0000-0000-0000C1150000}"/>
    <cellStyle name="Output 2 2 5" xfId="5193" xr:uid="{00000000-0005-0000-0000-0000C2150000}"/>
    <cellStyle name="Output 2 2 6" xfId="5194" xr:uid="{00000000-0005-0000-0000-0000C3150000}"/>
    <cellStyle name="Output 2 2 7" xfId="5195" xr:uid="{00000000-0005-0000-0000-0000C4150000}"/>
    <cellStyle name="Output 2 2 8" xfId="5196" xr:uid="{00000000-0005-0000-0000-0000C5150000}"/>
    <cellStyle name="Output 2 2 9" xfId="5197" xr:uid="{00000000-0005-0000-0000-0000C6150000}"/>
    <cellStyle name="Output 2 3" xfId="5198" xr:uid="{00000000-0005-0000-0000-0000C7150000}"/>
    <cellStyle name="Output 2 4" xfId="5199" xr:uid="{00000000-0005-0000-0000-0000C8150000}"/>
    <cellStyle name="Output 2 5" xfId="5200" xr:uid="{00000000-0005-0000-0000-0000C9150000}"/>
    <cellStyle name="Output 2 6" xfId="5201" xr:uid="{00000000-0005-0000-0000-0000CA150000}"/>
    <cellStyle name="Output 2 7" xfId="5202" xr:uid="{00000000-0005-0000-0000-0000CB150000}"/>
    <cellStyle name="Output 2 8" xfId="5203" xr:uid="{00000000-0005-0000-0000-0000CC150000}"/>
    <cellStyle name="Output 2 9" xfId="5204" xr:uid="{00000000-0005-0000-0000-0000CD150000}"/>
    <cellStyle name="Output 2_CO GAS" xfId="5205" xr:uid="{00000000-0005-0000-0000-0000CE150000}"/>
    <cellStyle name="Output 3" xfId="5206" xr:uid="{00000000-0005-0000-0000-0000CF150000}"/>
    <cellStyle name="Output 3 2" xfId="5207" xr:uid="{00000000-0005-0000-0000-0000D0150000}"/>
    <cellStyle name="Output 3 3" xfId="5820" xr:uid="{00000000-0005-0000-0000-0000D1150000}"/>
    <cellStyle name="Output 3 4" xfId="5944" xr:uid="{00000000-0005-0000-0000-0000D2150000}"/>
    <cellStyle name="Output 3_CO GAS" xfId="5208" xr:uid="{00000000-0005-0000-0000-0000D3150000}"/>
    <cellStyle name="Output 4" xfId="5209" xr:uid="{00000000-0005-0000-0000-0000D4150000}"/>
    <cellStyle name="Output 4 2" xfId="5210" xr:uid="{00000000-0005-0000-0000-0000D5150000}"/>
    <cellStyle name="Output 4_CO GAS" xfId="5211" xr:uid="{00000000-0005-0000-0000-0000D6150000}"/>
    <cellStyle name="Output 5" xfId="5212" xr:uid="{00000000-0005-0000-0000-0000D7150000}"/>
    <cellStyle name="Output 5 2" xfId="5213" xr:uid="{00000000-0005-0000-0000-0000D8150000}"/>
    <cellStyle name="Output 5 3" xfId="5214" xr:uid="{00000000-0005-0000-0000-0000D9150000}"/>
    <cellStyle name="Output 5_2011-2016 Forecast WITHOUT CO Wind Phases 2 and 3 &amp; WO BHP Wind -- 6-10-11" xfId="5215" xr:uid="{00000000-0005-0000-0000-0000DA150000}"/>
    <cellStyle name="Output 6" xfId="5216" xr:uid="{00000000-0005-0000-0000-0000DB150000}"/>
    <cellStyle name="Output 6 2" xfId="5217" xr:uid="{00000000-0005-0000-0000-0000DC150000}"/>
    <cellStyle name="Output 6 3" xfId="5218" xr:uid="{00000000-0005-0000-0000-0000DD150000}"/>
    <cellStyle name="Output 6_2011-2016 Forecast WITHOUT CO Wind Phases 2 and 3 &amp; WO BHP Wind -- 6-10-11" xfId="5219" xr:uid="{00000000-0005-0000-0000-0000DE150000}"/>
    <cellStyle name="Output 7" xfId="5220" xr:uid="{00000000-0005-0000-0000-0000DF150000}"/>
    <cellStyle name="Output 7 2" xfId="5221" xr:uid="{00000000-0005-0000-0000-0000E0150000}"/>
    <cellStyle name="Output 7 3" xfId="5222" xr:uid="{00000000-0005-0000-0000-0000E1150000}"/>
    <cellStyle name="Output 8" xfId="5223" xr:uid="{00000000-0005-0000-0000-0000E2150000}"/>
    <cellStyle name="Output 8 2" xfId="5224" xr:uid="{00000000-0005-0000-0000-0000E3150000}"/>
    <cellStyle name="Output 8 3" xfId="5225" xr:uid="{00000000-0005-0000-0000-0000E4150000}"/>
    <cellStyle name="Output 9" xfId="5226" xr:uid="{00000000-0005-0000-0000-0000E5150000}"/>
    <cellStyle name="Output 9 2" xfId="5227" xr:uid="{00000000-0005-0000-0000-0000E6150000}"/>
    <cellStyle name="Output 9 3" xfId="5228" xr:uid="{00000000-0005-0000-0000-0000E7150000}"/>
    <cellStyle name="Percent %" xfId="5229" xr:uid="{00000000-0005-0000-0000-0000E8150000}"/>
    <cellStyle name="Percent % Long Underline" xfId="5230" xr:uid="{00000000-0005-0000-0000-0000E9150000}"/>
    <cellStyle name="Percent (0)" xfId="5231" xr:uid="{00000000-0005-0000-0000-0000EA150000}"/>
    <cellStyle name="Percent [0 Decimal]" xfId="5232" xr:uid="{00000000-0005-0000-0000-0000EB150000}"/>
    <cellStyle name="Percent [0 Decimal] 2" xfId="5641" xr:uid="{00000000-0005-0000-0000-0000EC150000}"/>
    <cellStyle name="Percent [2 Decimal]" xfId="5233" xr:uid="{00000000-0005-0000-0000-0000ED150000}"/>
    <cellStyle name="Percent [2 Decimal] 2" xfId="5642" xr:uid="{00000000-0005-0000-0000-0000EE150000}"/>
    <cellStyle name="Percent [2]" xfId="134" xr:uid="{00000000-0005-0000-0000-0000EF150000}"/>
    <cellStyle name="Percent [2] 2" xfId="5235" xr:uid="{00000000-0005-0000-0000-0000F0150000}"/>
    <cellStyle name="Percent [2] 2 2" xfId="5867" xr:uid="{00000000-0005-0000-0000-0000F1150000}"/>
    <cellStyle name="Percent [2] 3" xfId="5236" xr:uid="{00000000-0005-0000-0000-0000F2150000}"/>
    <cellStyle name="Percent [2] 4" xfId="5719" xr:uid="{00000000-0005-0000-0000-0000F3150000}"/>
    <cellStyle name="Percent [2] 5" xfId="5946" xr:uid="{00000000-0005-0000-0000-0000F4150000}"/>
    <cellStyle name="Percent [2] 6" xfId="5234" xr:uid="{00000000-0005-0000-0000-0000F5150000}"/>
    <cellStyle name="Percent 0.0%" xfId="5237" xr:uid="{00000000-0005-0000-0000-0000F6150000}"/>
    <cellStyle name="Percent 0.0% Long Underline" xfId="5238" xr:uid="{00000000-0005-0000-0000-0000F7150000}"/>
    <cellStyle name="Percent 0.00%" xfId="5239" xr:uid="{00000000-0005-0000-0000-0000F8150000}"/>
    <cellStyle name="Percent 0.00% Long Underline" xfId="5240" xr:uid="{00000000-0005-0000-0000-0000F9150000}"/>
    <cellStyle name="Percent 0.000%" xfId="5241" xr:uid="{00000000-0005-0000-0000-0000FA150000}"/>
    <cellStyle name="Percent 0.000% Long Underline" xfId="5242" xr:uid="{00000000-0005-0000-0000-0000FB150000}"/>
    <cellStyle name="Percent 0.0000%" xfId="5243" xr:uid="{00000000-0005-0000-0000-0000FC150000}"/>
    <cellStyle name="Percent 0.0000% Long Underline" xfId="5244" xr:uid="{00000000-0005-0000-0000-0000FD150000}"/>
    <cellStyle name="Percent 10" xfId="5245" xr:uid="{00000000-0005-0000-0000-0000FE150000}"/>
    <cellStyle name="Percent 10 2" xfId="5759" xr:uid="{00000000-0005-0000-0000-0000FF150000}"/>
    <cellStyle name="Percent 10 3" xfId="5947" xr:uid="{00000000-0005-0000-0000-000000160000}"/>
    <cellStyle name="Percent 11" xfId="5246" xr:uid="{00000000-0005-0000-0000-000001160000}"/>
    <cellStyle name="Percent 11 2" xfId="5766" xr:uid="{00000000-0005-0000-0000-000002160000}"/>
    <cellStyle name="Percent 11 3" xfId="5948" xr:uid="{00000000-0005-0000-0000-000003160000}"/>
    <cellStyle name="Percent 12" xfId="5247" xr:uid="{00000000-0005-0000-0000-000004160000}"/>
    <cellStyle name="Percent 12 2" xfId="5643" xr:uid="{00000000-0005-0000-0000-000005160000}"/>
    <cellStyle name="Percent 12 3" xfId="5949" xr:uid="{00000000-0005-0000-0000-000006160000}"/>
    <cellStyle name="Percent 13" xfId="5248" xr:uid="{00000000-0005-0000-0000-000007160000}"/>
    <cellStyle name="Percent 13 2" xfId="5644" xr:uid="{00000000-0005-0000-0000-000008160000}"/>
    <cellStyle name="Percent 13 3" xfId="5950" xr:uid="{00000000-0005-0000-0000-000009160000}"/>
    <cellStyle name="Percent 14" xfId="204" xr:uid="{00000000-0005-0000-0000-00000A160000}"/>
    <cellStyle name="Percent 14 2" xfId="5773" xr:uid="{00000000-0005-0000-0000-00000B160000}"/>
    <cellStyle name="Percent 14 3" xfId="5951" xr:uid="{00000000-0005-0000-0000-00000C160000}"/>
    <cellStyle name="Percent 14 4" xfId="5249" xr:uid="{00000000-0005-0000-0000-00000D160000}"/>
    <cellStyle name="Percent 15" xfId="5250" xr:uid="{00000000-0005-0000-0000-00000E160000}"/>
    <cellStyle name="Percent 15 2" xfId="5776" xr:uid="{00000000-0005-0000-0000-00000F160000}"/>
    <cellStyle name="Percent 15 3" xfId="5952" xr:uid="{00000000-0005-0000-0000-000010160000}"/>
    <cellStyle name="Percent 16" xfId="5415" xr:uid="{00000000-0005-0000-0000-000011160000}"/>
    <cellStyle name="Percent 16 2" xfId="5778" xr:uid="{00000000-0005-0000-0000-000012160000}"/>
    <cellStyle name="Percent 16 3" xfId="5953" xr:uid="{00000000-0005-0000-0000-000013160000}"/>
    <cellStyle name="Percent 17" xfId="5645" xr:uid="{00000000-0005-0000-0000-000014160000}"/>
    <cellStyle name="Percent 18" xfId="5646" xr:uid="{00000000-0005-0000-0000-000015160000}"/>
    <cellStyle name="Percent 19" xfId="5647" xr:uid="{00000000-0005-0000-0000-000016160000}"/>
    <cellStyle name="Percent 2" xfId="135" xr:uid="{00000000-0005-0000-0000-000017160000}"/>
    <cellStyle name="Percent 2 2" xfId="5252" xr:uid="{00000000-0005-0000-0000-000018160000}"/>
    <cellStyle name="Percent 2 2 2" xfId="5827" xr:uid="{00000000-0005-0000-0000-000019160000}"/>
    <cellStyle name="Percent 2 3" xfId="5648" xr:uid="{00000000-0005-0000-0000-00001A160000}"/>
    <cellStyle name="Percent 2 4" xfId="5718" xr:uid="{00000000-0005-0000-0000-00001B160000}"/>
    <cellStyle name="Percent 2 5" xfId="5954" xr:uid="{00000000-0005-0000-0000-00001C160000}"/>
    <cellStyle name="Percent 2 6" xfId="5251" xr:uid="{00000000-0005-0000-0000-00001D160000}"/>
    <cellStyle name="Percent 20" xfId="5649" xr:uid="{00000000-0005-0000-0000-00001E160000}"/>
    <cellStyle name="Percent 21" xfId="5650" xr:uid="{00000000-0005-0000-0000-00001F160000}"/>
    <cellStyle name="Percent 22" xfId="5651" xr:uid="{00000000-0005-0000-0000-000020160000}"/>
    <cellStyle name="Percent 23" xfId="5652" xr:uid="{00000000-0005-0000-0000-000021160000}"/>
    <cellStyle name="Percent 23 2" xfId="5653" xr:uid="{00000000-0005-0000-0000-000022160000}"/>
    <cellStyle name="Percent 24" xfId="5654" xr:uid="{00000000-0005-0000-0000-000023160000}"/>
    <cellStyle name="Percent 25" xfId="5655" xr:uid="{00000000-0005-0000-0000-000024160000}"/>
    <cellStyle name="Percent 26" xfId="5656" xr:uid="{00000000-0005-0000-0000-000025160000}"/>
    <cellStyle name="Percent 27" xfId="5657" xr:uid="{00000000-0005-0000-0000-000026160000}"/>
    <cellStyle name="Percent 27 2" xfId="5658" xr:uid="{00000000-0005-0000-0000-000027160000}"/>
    <cellStyle name="Percent 28" xfId="5659" xr:uid="{00000000-0005-0000-0000-000028160000}"/>
    <cellStyle name="Percent 28 2" xfId="5660" xr:uid="{00000000-0005-0000-0000-000029160000}"/>
    <cellStyle name="Percent 29" xfId="5661" xr:uid="{00000000-0005-0000-0000-00002A160000}"/>
    <cellStyle name="Percent 29 2" xfId="5662" xr:uid="{00000000-0005-0000-0000-00002B160000}"/>
    <cellStyle name="Percent 3" xfId="5253" xr:uid="{00000000-0005-0000-0000-00002C160000}"/>
    <cellStyle name="Percent 3 2" xfId="5254" xr:uid="{00000000-0005-0000-0000-00002D160000}"/>
    <cellStyle name="Percent 3 2 2" xfId="5832" xr:uid="{00000000-0005-0000-0000-00002E160000}"/>
    <cellStyle name="Percent 3 3" xfId="5255" xr:uid="{00000000-0005-0000-0000-00002F160000}"/>
    <cellStyle name="Percent 3 3 2" xfId="5821" xr:uid="{00000000-0005-0000-0000-000030160000}"/>
    <cellStyle name="Percent 3 4" xfId="5752" xr:uid="{00000000-0005-0000-0000-000031160000}"/>
    <cellStyle name="Percent 3 5" xfId="5955" xr:uid="{00000000-0005-0000-0000-000032160000}"/>
    <cellStyle name="Percent 30" xfId="5663" xr:uid="{00000000-0005-0000-0000-000033160000}"/>
    <cellStyle name="Percent 31" xfId="5664" xr:uid="{00000000-0005-0000-0000-000034160000}"/>
    <cellStyle name="Percent 32" xfId="5665" xr:uid="{00000000-0005-0000-0000-000035160000}"/>
    <cellStyle name="Percent 33" xfId="5666" xr:uid="{00000000-0005-0000-0000-000036160000}"/>
    <cellStyle name="Percent 34" xfId="5667" xr:uid="{00000000-0005-0000-0000-000037160000}"/>
    <cellStyle name="Percent 35" xfId="5668" xr:uid="{00000000-0005-0000-0000-000038160000}"/>
    <cellStyle name="Percent 36" xfId="5669" xr:uid="{00000000-0005-0000-0000-000039160000}"/>
    <cellStyle name="Percent 36 2" xfId="5670" xr:uid="{00000000-0005-0000-0000-00003A160000}"/>
    <cellStyle name="Percent 37" xfId="5671" xr:uid="{00000000-0005-0000-0000-00003B160000}"/>
    <cellStyle name="Percent 37 2" xfId="5672" xr:uid="{00000000-0005-0000-0000-00003C160000}"/>
    <cellStyle name="Percent 38" xfId="5673" xr:uid="{00000000-0005-0000-0000-00003D160000}"/>
    <cellStyle name="Percent 38 2" xfId="5674" xr:uid="{00000000-0005-0000-0000-00003E160000}"/>
    <cellStyle name="Percent 39" xfId="5675" xr:uid="{00000000-0005-0000-0000-00003F160000}"/>
    <cellStyle name="Percent 39 2" xfId="5676" xr:uid="{00000000-0005-0000-0000-000040160000}"/>
    <cellStyle name="Percent 4" xfId="5256" xr:uid="{00000000-0005-0000-0000-000041160000}"/>
    <cellStyle name="Percent 4 2" xfId="5734" xr:uid="{00000000-0005-0000-0000-000042160000}"/>
    <cellStyle name="Percent 4 3" xfId="5956" xr:uid="{00000000-0005-0000-0000-000043160000}"/>
    <cellStyle name="Percent 40" xfId="5677" xr:uid="{00000000-0005-0000-0000-000044160000}"/>
    <cellStyle name="Percent 41" xfId="5678" xr:uid="{00000000-0005-0000-0000-000045160000}"/>
    <cellStyle name="Percent 42" xfId="5679" xr:uid="{00000000-0005-0000-0000-000046160000}"/>
    <cellStyle name="Percent 43" xfId="5680" xr:uid="{00000000-0005-0000-0000-000047160000}"/>
    <cellStyle name="Percent 44" xfId="5681" xr:uid="{00000000-0005-0000-0000-000048160000}"/>
    <cellStyle name="Percent 45" xfId="5682" xr:uid="{00000000-0005-0000-0000-000049160000}"/>
    <cellStyle name="Percent 46" xfId="5683" xr:uid="{00000000-0005-0000-0000-00004A160000}"/>
    <cellStyle name="Percent 47" xfId="5684" xr:uid="{00000000-0005-0000-0000-00004B160000}"/>
    <cellStyle name="Percent 48" xfId="5685" xr:uid="{00000000-0005-0000-0000-00004C160000}"/>
    <cellStyle name="Percent 49" xfId="5686" xr:uid="{00000000-0005-0000-0000-00004D160000}"/>
    <cellStyle name="Percent 5" xfId="5257" xr:uid="{00000000-0005-0000-0000-00004E160000}"/>
    <cellStyle name="Percent 5 2" xfId="5753" xr:uid="{00000000-0005-0000-0000-00004F160000}"/>
    <cellStyle name="Percent 5 3" xfId="5957" xr:uid="{00000000-0005-0000-0000-000050160000}"/>
    <cellStyle name="Percent 50" xfId="5687" xr:uid="{00000000-0005-0000-0000-000051160000}"/>
    <cellStyle name="Percent 51" xfId="5688" xr:uid="{00000000-0005-0000-0000-000052160000}"/>
    <cellStyle name="Percent 52" xfId="5689" xr:uid="{00000000-0005-0000-0000-000053160000}"/>
    <cellStyle name="Percent 53" xfId="5690" xr:uid="{00000000-0005-0000-0000-000054160000}"/>
    <cellStyle name="Percent 54" xfId="5694" xr:uid="{00000000-0005-0000-0000-000055160000}"/>
    <cellStyle name="Percent 55" xfId="5837" xr:uid="{00000000-0005-0000-0000-000056160000}"/>
    <cellStyle name="Percent 56" xfId="5879" xr:uid="{00000000-0005-0000-0000-000057160000}"/>
    <cellStyle name="Percent 57" xfId="5881" xr:uid="{00000000-0005-0000-0000-000058160000}"/>
    <cellStyle name="Percent 58" xfId="5945" xr:uid="{00000000-0005-0000-0000-000059160000}"/>
    <cellStyle name="Percent 59" xfId="5976" xr:uid="{00000000-0005-0000-0000-00005A160000}"/>
    <cellStyle name="Percent 6" xfId="5258" xr:uid="{00000000-0005-0000-0000-00005B160000}"/>
    <cellStyle name="Percent 6 2" xfId="5732" xr:uid="{00000000-0005-0000-0000-00005C160000}"/>
    <cellStyle name="Percent 6 3" xfId="5958" xr:uid="{00000000-0005-0000-0000-00005D160000}"/>
    <cellStyle name="Percent 60" xfId="5977" xr:uid="{00000000-0005-0000-0000-00005E160000}"/>
    <cellStyle name="Percent 60 2" xfId="5978" xr:uid="{00000000-0005-0000-0000-00005F160000}"/>
    <cellStyle name="Percent 7" xfId="5259" xr:uid="{00000000-0005-0000-0000-000060160000}"/>
    <cellStyle name="Percent 7 2" xfId="5754" xr:uid="{00000000-0005-0000-0000-000061160000}"/>
    <cellStyle name="Percent 7 3" xfId="5959" xr:uid="{00000000-0005-0000-0000-000062160000}"/>
    <cellStyle name="Percent 8" xfId="5260" xr:uid="{00000000-0005-0000-0000-000063160000}"/>
    <cellStyle name="Percent 8 2" xfId="5760" xr:uid="{00000000-0005-0000-0000-000064160000}"/>
    <cellStyle name="Percent 8 3" xfId="5960" xr:uid="{00000000-0005-0000-0000-000065160000}"/>
    <cellStyle name="Percent 9" xfId="5261" xr:uid="{00000000-0005-0000-0000-000066160000}"/>
    <cellStyle name="Percent 9 2" xfId="5762" xr:uid="{00000000-0005-0000-0000-000067160000}"/>
    <cellStyle name="Percent 9 3" xfId="5961" xr:uid="{00000000-0005-0000-0000-000068160000}"/>
    <cellStyle name="Percent(1)" xfId="5262" xr:uid="{00000000-0005-0000-0000-000069160000}"/>
    <cellStyle name="PSChar" xfId="136" xr:uid="{00000000-0005-0000-0000-00006A160000}"/>
    <cellStyle name="PSChar 2" xfId="5264" xr:uid="{00000000-0005-0000-0000-00006B160000}"/>
    <cellStyle name="PSChar 2 2" xfId="5868" xr:uid="{00000000-0005-0000-0000-00006C160000}"/>
    <cellStyle name="PSChar 3" xfId="5265" xr:uid="{00000000-0005-0000-0000-00006D160000}"/>
    <cellStyle name="PSChar 4" xfId="5720" xr:uid="{00000000-0005-0000-0000-00006E160000}"/>
    <cellStyle name="PSChar 5" xfId="5962" xr:uid="{00000000-0005-0000-0000-00006F160000}"/>
    <cellStyle name="PSChar 6" xfId="5263" xr:uid="{00000000-0005-0000-0000-000070160000}"/>
    <cellStyle name="PSDate" xfId="137" xr:uid="{00000000-0005-0000-0000-000071160000}"/>
    <cellStyle name="PSDate 2" xfId="5267" xr:uid="{00000000-0005-0000-0000-000072160000}"/>
    <cellStyle name="PSDate 2 2" xfId="5869" xr:uid="{00000000-0005-0000-0000-000073160000}"/>
    <cellStyle name="PSDate 3" xfId="5721" xr:uid="{00000000-0005-0000-0000-000074160000}"/>
    <cellStyle name="PSDate 4" xfId="5963" xr:uid="{00000000-0005-0000-0000-000075160000}"/>
    <cellStyle name="PSDate 5" xfId="5266" xr:uid="{00000000-0005-0000-0000-000076160000}"/>
    <cellStyle name="PSDec" xfId="138" xr:uid="{00000000-0005-0000-0000-000077160000}"/>
    <cellStyle name="PSDec 2" xfId="5269" xr:uid="{00000000-0005-0000-0000-000078160000}"/>
    <cellStyle name="PSDec 2 2" xfId="5870" xr:uid="{00000000-0005-0000-0000-000079160000}"/>
    <cellStyle name="PSDec 3" xfId="5722" xr:uid="{00000000-0005-0000-0000-00007A160000}"/>
    <cellStyle name="PSDec 4" xfId="5964" xr:uid="{00000000-0005-0000-0000-00007B160000}"/>
    <cellStyle name="PSDec 5" xfId="5268" xr:uid="{00000000-0005-0000-0000-00007C160000}"/>
    <cellStyle name="PSHeading" xfId="139" xr:uid="{00000000-0005-0000-0000-00007D160000}"/>
    <cellStyle name="PSHeading 2" xfId="5271" xr:uid="{00000000-0005-0000-0000-00007E160000}"/>
    <cellStyle name="PSHeading 2 2" xfId="5871" xr:uid="{00000000-0005-0000-0000-00007F160000}"/>
    <cellStyle name="PSHeading 3" xfId="5272" xr:uid="{00000000-0005-0000-0000-000080160000}"/>
    <cellStyle name="PSHeading 4" xfId="5723" xr:uid="{00000000-0005-0000-0000-000081160000}"/>
    <cellStyle name="PSHeading 5" xfId="5270" xr:uid="{00000000-0005-0000-0000-000082160000}"/>
    <cellStyle name="PSHeading_108000 and 108002 allocation method and percentage" xfId="5273" xr:uid="{00000000-0005-0000-0000-000083160000}"/>
    <cellStyle name="PSInt" xfId="140" xr:uid="{00000000-0005-0000-0000-000084160000}"/>
    <cellStyle name="PSInt 2" xfId="5275" xr:uid="{00000000-0005-0000-0000-000085160000}"/>
    <cellStyle name="PSInt 2 2" xfId="5872" xr:uid="{00000000-0005-0000-0000-000086160000}"/>
    <cellStyle name="PSInt 3" xfId="5724" xr:uid="{00000000-0005-0000-0000-000087160000}"/>
    <cellStyle name="PSInt 4" xfId="5965" xr:uid="{00000000-0005-0000-0000-000088160000}"/>
    <cellStyle name="PSInt 5" xfId="5274" xr:uid="{00000000-0005-0000-0000-000089160000}"/>
    <cellStyle name="PSSpacer" xfId="141" xr:uid="{00000000-0005-0000-0000-00008A160000}"/>
    <cellStyle name="PSSpacer 2" xfId="5277" xr:uid="{00000000-0005-0000-0000-00008B160000}"/>
    <cellStyle name="PSSpacer 2 2" xfId="5873" xr:uid="{00000000-0005-0000-0000-00008C160000}"/>
    <cellStyle name="PSSpacer 3" xfId="5725" xr:uid="{00000000-0005-0000-0000-00008D160000}"/>
    <cellStyle name="PSSpacer 4" xfId="5966" xr:uid="{00000000-0005-0000-0000-00008E160000}"/>
    <cellStyle name="PSSpacer 5" xfId="5276" xr:uid="{00000000-0005-0000-0000-00008F160000}"/>
    <cellStyle name="R00A" xfId="142" xr:uid="{00000000-0005-0000-0000-000090160000}"/>
    <cellStyle name="R00B" xfId="143" xr:uid="{00000000-0005-0000-0000-000091160000}"/>
    <cellStyle name="R00L" xfId="144" xr:uid="{00000000-0005-0000-0000-000092160000}"/>
    <cellStyle name="R01A" xfId="145" xr:uid="{00000000-0005-0000-0000-000093160000}"/>
    <cellStyle name="R01B" xfId="146" xr:uid="{00000000-0005-0000-0000-000094160000}"/>
    <cellStyle name="R01H" xfId="147" xr:uid="{00000000-0005-0000-0000-000095160000}"/>
    <cellStyle name="R01L" xfId="148" xr:uid="{00000000-0005-0000-0000-000096160000}"/>
    <cellStyle name="R02A" xfId="149" xr:uid="{00000000-0005-0000-0000-000097160000}"/>
    <cellStyle name="R02B" xfId="150" xr:uid="{00000000-0005-0000-0000-000098160000}"/>
    <cellStyle name="R02H" xfId="151" xr:uid="{00000000-0005-0000-0000-000099160000}"/>
    <cellStyle name="R02L" xfId="152" xr:uid="{00000000-0005-0000-0000-00009A160000}"/>
    <cellStyle name="R03A" xfId="153" xr:uid="{00000000-0005-0000-0000-00009B160000}"/>
    <cellStyle name="R03B" xfId="154" xr:uid="{00000000-0005-0000-0000-00009C160000}"/>
    <cellStyle name="R03H" xfId="155" xr:uid="{00000000-0005-0000-0000-00009D160000}"/>
    <cellStyle name="R03L" xfId="156" xr:uid="{00000000-0005-0000-0000-00009E160000}"/>
    <cellStyle name="R04A" xfId="157" xr:uid="{00000000-0005-0000-0000-00009F160000}"/>
    <cellStyle name="R04B" xfId="158" xr:uid="{00000000-0005-0000-0000-0000A0160000}"/>
    <cellStyle name="R04H" xfId="159" xr:uid="{00000000-0005-0000-0000-0000A1160000}"/>
    <cellStyle name="R04L" xfId="160" xr:uid="{00000000-0005-0000-0000-0000A2160000}"/>
    <cellStyle name="R05A" xfId="161" xr:uid="{00000000-0005-0000-0000-0000A3160000}"/>
    <cellStyle name="R05B" xfId="162" xr:uid="{00000000-0005-0000-0000-0000A4160000}"/>
    <cellStyle name="R05H" xfId="163" xr:uid="{00000000-0005-0000-0000-0000A5160000}"/>
    <cellStyle name="R05L" xfId="164" xr:uid="{00000000-0005-0000-0000-0000A6160000}"/>
    <cellStyle name="R06A" xfId="165" xr:uid="{00000000-0005-0000-0000-0000A7160000}"/>
    <cellStyle name="R06B" xfId="166" xr:uid="{00000000-0005-0000-0000-0000A8160000}"/>
    <cellStyle name="R06H" xfId="167" xr:uid="{00000000-0005-0000-0000-0000A9160000}"/>
    <cellStyle name="R06L" xfId="168" xr:uid="{00000000-0005-0000-0000-0000AA160000}"/>
    <cellStyle name="R07A" xfId="169" xr:uid="{00000000-0005-0000-0000-0000AB160000}"/>
    <cellStyle name="R07B" xfId="170" xr:uid="{00000000-0005-0000-0000-0000AC160000}"/>
    <cellStyle name="R07H" xfId="171" xr:uid="{00000000-0005-0000-0000-0000AD160000}"/>
    <cellStyle name="R07L" xfId="172" xr:uid="{00000000-0005-0000-0000-0000AE160000}"/>
    <cellStyle name="Resource Detail" xfId="173" xr:uid="{00000000-0005-0000-0000-0000AF160000}"/>
    <cellStyle name="Shade" xfId="174" xr:uid="{00000000-0005-0000-0000-0000B0160000}"/>
    <cellStyle name="Shade 2" xfId="5279" xr:uid="{00000000-0005-0000-0000-0000B1160000}"/>
    <cellStyle name="Shade 2 2" xfId="5874" xr:uid="{00000000-0005-0000-0000-0000B2160000}"/>
    <cellStyle name="Shade 3" xfId="5726" xr:uid="{00000000-0005-0000-0000-0000B3160000}"/>
    <cellStyle name="Shade 4" xfId="5967" xr:uid="{00000000-0005-0000-0000-0000B4160000}"/>
    <cellStyle name="Shade 5" xfId="5278" xr:uid="{00000000-0005-0000-0000-0000B5160000}"/>
    <cellStyle name="single acct" xfId="175" xr:uid="{00000000-0005-0000-0000-0000B6160000}"/>
    <cellStyle name="Single Border" xfId="176" xr:uid="{00000000-0005-0000-0000-0000B7160000}"/>
    <cellStyle name="Small Page Heading" xfId="177" xr:uid="{00000000-0005-0000-0000-0000B8160000}"/>
    <cellStyle name="ssn" xfId="178" xr:uid="{00000000-0005-0000-0000-0000B9160000}"/>
    <cellStyle name="Style 1" xfId="179" xr:uid="{00000000-0005-0000-0000-0000BA160000}"/>
    <cellStyle name="Style 1 10" xfId="5968" xr:uid="{00000000-0005-0000-0000-0000BB160000}"/>
    <cellStyle name="Style 1 11" xfId="5280" xr:uid="{00000000-0005-0000-0000-0000BC160000}"/>
    <cellStyle name="Style 1 2" xfId="5281" xr:uid="{00000000-0005-0000-0000-0000BD160000}"/>
    <cellStyle name="Style 1 2 2" xfId="5282" xr:uid="{00000000-0005-0000-0000-0000BE160000}"/>
    <cellStyle name="Style 1 2 3" xfId="5875" xr:uid="{00000000-0005-0000-0000-0000BF160000}"/>
    <cellStyle name="Style 1 3" xfId="5283" xr:uid="{00000000-0005-0000-0000-0000C0160000}"/>
    <cellStyle name="Style 1 4" xfId="5284" xr:uid="{00000000-0005-0000-0000-0000C1160000}"/>
    <cellStyle name="Style 1 5" xfId="5285" xr:uid="{00000000-0005-0000-0000-0000C2160000}"/>
    <cellStyle name="Style 1 6" xfId="5286" xr:uid="{00000000-0005-0000-0000-0000C3160000}"/>
    <cellStyle name="Style 1 7" xfId="5287" xr:uid="{00000000-0005-0000-0000-0000C4160000}"/>
    <cellStyle name="Style 1 8" xfId="5288" xr:uid="{00000000-0005-0000-0000-0000C5160000}"/>
    <cellStyle name="Style 1 9" xfId="5727" xr:uid="{00000000-0005-0000-0000-0000C6160000}"/>
    <cellStyle name="Style 1_2011-2016 Forecast WITHOUT CO Wind Phases 2 and 3 &amp; WO BHP Wind -- 6-10-11" xfId="5289" xr:uid="{00000000-0005-0000-0000-0000C7160000}"/>
    <cellStyle name="Style 2" xfId="180" xr:uid="{00000000-0005-0000-0000-0000C8160000}"/>
    <cellStyle name="Style 2 2" xfId="5291" xr:uid="{00000000-0005-0000-0000-0000C9160000}"/>
    <cellStyle name="Style 2 3" xfId="5292" xr:uid="{00000000-0005-0000-0000-0000CA160000}"/>
    <cellStyle name="Style 2 4" xfId="5969" xr:uid="{00000000-0005-0000-0000-0000CB160000}"/>
    <cellStyle name="Style 2 5" xfId="5290" xr:uid="{00000000-0005-0000-0000-0000CC160000}"/>
    <cellStyle name="Style 27" xfId="181" xr:uid="{00000000-0005-0000-0000-0000CD160000}"/>
    <cellStyle name="Style 28" xfId="182" xr:uid="{00000000-0005-0000-0000-0000CE160000}"/>
    <cellStyle name="Style 3" xfId="5293" xr:uid="{00000000-0005-0000-0000-0000CF160000}"/>
    <cellStyle name="Style 3 2" xfId="5294" xr:uid="{00000000-0005-0000-0000-0000D0160000}"/>
    <cellStyle name="Style 3 2 2" xfId="5295" xr:uid="{00000000-0005-0000-0000-0000D1160000}"/>
    <cellStyle name="Style 3 3" xfId="5296" xr:uid="{00000000-0005-0000-0000-0000D2160000}"/>
    <cellStyle name="Style 4" xfId="5297" xr:uid="{00000000-0005-0000-0000-0000D3160000}"/>
    <cellStyle name="Style 4 2" xfId="5298" xr:uid="{00000000-0005-0000-0000-0000D4160000}"/>
    <cellStyle name="Style 4 2 2" xfId="5299" xr:uid="{00000000-0005-0000-0000-0000D5160000}"/>
    <cellStyle name="Style 4 3" xfId="5300" xr:uid="{00000000-0005-0000-0000-0000D6160000}"/>
    <cellStyle name="Style 5" xfId="5301" xr:uid="{00000000-0005-0000-0000-0000D7160000}"/>
    <cellStyle name="Style 5 2" xfId="5302" xr:uid="{00000000-0005-0000-0000-0000D8160000}"/>
    <cellStyle name="Style 5 2 2" xfId="5303" xr:uid="{00000000-0005-0000-0000-0000D9160000}"/>
    <cellStyle name="Style 5 3" xfId="5304" xr:uid="{00000000-0005-0000-0000-0000DA160000}"/>
    <cellStyle name="Table Sub Heading" xfId="183" xr:uid="{00000000-0005-0000-0000-0000DB160000}"/>
    <cellStyle name="Table Title" xfId="184" xr:uid="{00000000-0005-0000-0000-0000DC160000}"/>
    <cellStyle name="Table Units" xfId="185" xr:uid="{00000000-0005-0000-0000-0000DD160000}"/>
    <cellStyle name="Test" xfId="5305" xr:uid="{00000000-0005-0000-0000-0000DE160000}"/>
    <cellStyle name="Theirs" xfId="186" xr:uid="{00000000-0005-0000-0000-0000DF160000}"/>
    <cellStyle name="Thou" xfId="5306" xr:uid="{00000000-0005-0000-0000-0000E0160000}"/>
    <cellStyle name="Thous" xfId="5307" xr:uid="{00000000-0005-0000-0000-0000E1160000}"/>
    <cellStyle name="Thousand" xfId="5308" xr:uid="{00000000-0005-0000-0000-0000E2160000}"/>
    <cellStyle name="Tickmark" xfId="5309" xr:uid="{00000000-0005-0000-0000-0000E3160000}"/>
    <cellStyle name="Times New Roman" xfId="187" xr:uid="{00000000-0005-0000-0000-0000E4160000}"/>
    <cellStyle name="Times New Roman 2" xfId="5970" xr:uid="{00000000-0005-0000-0000-0000E5160000}"/>
    <cellStyle name="Times New Roman 3" xfId="5310" xr:uid="{00000000-0005-0000-0000-0000E6160000}"/>
    <cellStyle name="Title 10" xfId="5312" xr:uid="{00000000-0005-0000-0000-0000E7160000}"/>
    <cellStyle name="Title 10 2" xfId="5313" xr:uid="{00000000-0005-0000-0000-0000E8160000}"/>
    <cellStyle name="Title 11" xfId="5314" xr:uid="{00000000-0005-0000-0000-0000E9160000}"/>
    <cellStyle name="Title 11 2" xfId="5315" xr:uid="{00000000-0005-0000-0000-0000EA160000}"/>
    <cellStyle name="Title 12" xfId="5316" xr:uid="{00000000-0005-0000-0000-0000EB160000}"/>
    <cellStyle name="Title 12 2" xfId="5317" xr:uid="{00000000-0005-0000-0000-0000EC160000}"/>
    <cellStyle name="Title 13" xfId="5318" xr:uid="{00000000-0005-0000-0000-0000ED160000}"/>
    <cellStyle name="Title 14" xfId="5311" xr:uid="{00000000-0005-0000-0000-0000EE160000}"/>
    <cellStyle name="Title 2" xfId="188" xr:uid="{00000000-0005-0000-0000-0000EF160000}"/>
    <cellStyle name="Title 2 2" xfId="5320" xr:uid="{00000000-0005-0000-0000-0000F0160000}"/>
    <cellStyle name="Title 2 3" xfId="5728" xr:uid="{00000000-0005-0000-0000-0000F1160000}"/>
    <cellStyle name="Title 2 4" xfId="5319" xr:uid="{00000000-0005-0000-0000-0000F2160000}"/>
    <cellStyle name="Title 3" xfId="5321" xr:uid="{00000000-0005-0000-0000-0000F3160000}"/>
    <cellStyle name="Title 3 2" xfId="5322" xr:uid="{00000000-0005-0000-0000-0000F4160000}"/>
    <cellStyle name="Title 3 3" xfId="5822" xr:uid="{00000000-0005-0000-0000-0000F5160000}"/>
    <cellStyle name="Title 3 4" xfId="5971" xr:uid="{00000000-0005-0000-0000-0000F6160000}"/>
    <cellStyle name="Title 4" xfId="5323" xr:uid="{00000000-0005-0000-0000-0000F7160000}"/>
    <cellStyle name="Title 4 2" xfId="5324" xr:uid="{00000000-0005-0000-0000-0000F8160000}"/>
    <cellStyle name="Title 5" xfId="5325" xr:uid="{00000000-0005-0000-0000-0000F9160000}"/>
    <cellStyle name="Title 5 2" xfId="5326" xr:uid="{00000000-0005-0000-0000-0000FA160000}"/>
    <cellStyle name="Title 5 2 2" xfId="5327" xr:uid="{00000000-0005-0000-0000-0000FB160000}"/>
    <cellStyle name="Title 5 3" xfId="5328" xr:uid="{00000000-0005-0000-0000-0000FC160000}"/>
    <cellStyle name="Title 5_2011-2016 Forecast WITHOUT CO Wind Phases 2 and 3 &amp; WO BHP Wind -- 6-10-11" xfId="5329" xr:uid="{00000000-0005-0000-0000-0000FD160000}"/>
    <cellStyle name="Title 6" xfId="5330" xr:uid="{00000000-0005-0000-0000-0000FE160000}"/>
    <cellStyle name="Title 6 2" xfId="5331" xr:uid="{00000000-0005-0000-0000-0000FF160000}"/>
    <cellStyle name="Title 6 2 2" xfId="5332" xr:uid="{00000000-0005-0000-0000-000000170000}"/>
    <cellStyle name="Title 6 3" xfId="5333" xr:uid="{00000000-0005-0000-0000-000001170000}"/>
    <cellStyle name="Title 6_2011-2016 Forecast WITHOUT CO Wind Phases 2 and 3 &amp; WO BHP Wind -- 6-10-11" xfId="5334" xr:uid="{00000000-0005-0000-0000-000002170000}"/>
    <cellStyle name="Title 7" xfId="5335" xr:uid="{00000000-0005-0000-0000-000003170000}"/>
    <cellStyle name="Title 7 2" xfId="5336" xr:uid="{00000000-0005-0000-0000-000004170000}"/>
    <cellStyle name="Title 7 2 2" xfId="5337" xr:uid="{00000000-0005-0000-0000-000005170000}"/>
    <cellStyle name="Title 7 3" xfId="5338" xr:uid="{00000000-0005-0000-0000-000006170000}"/>
    <cellStyle name="Title 8" xfId="5339" xr:uid="{00000000-0005-0000-0000-000007170000}"/>
    <cellStyle name="Title 8 2" xfId="5340" xr:uid="{00000000-0005-0000-0000-000008170000}"/>
    <cellStyle name="Title 8 3" xfId="5341" xr:uid="{00000000-0005-0000-0000-000009170000}"/>
    <cellStyle name="Title 9" xfId="5342" xr:uid="{00000000-0005-0000-0000-00000A170000}"/>
    <cellStyle name="Title 9 2" xfId="5343" xr:uid="{00000000-0005-0000-0000-00000B170000}"/>
    <cellStyle name="Title 9 3" xfId="5344" xr:uid="{00000000-0005-0000-0000-00000C170000}"/>
    <cellStyle name="Total 10" xfId="5346" xr:uid="{00000000-0005-0000-0000-00000D170000}"/>
    <cellStyle name="Total 10 2" xfId="5347" xr:uid="{00000000-0005-0000-0000-00000E170000}"/>
    <cellStyle name="Total 11" xfId="5348" xr:uid="{00000000-0005-0000-0000-00000F170000}"/>
    <cellStyle name="Total 11 2" xfId="5349" xr:uid="{00000000-0005-0000-0000-000010170000}"/>
    <cellStyle name="Total 12" xfId="5350" xr:uid="{00000000-0005-0000-0000-000011170000}"/>
    <cellStyle name="Total 12 2" xfId="5351" xr:uid="{00000000-0005-0000-0000-000012170000}"/>
    <cellStyle name="Total 13" xfId="5352" xr:uid="{00000000-0005-0000-0000-000013170000}"/>
    <cellStyle name="Total 14" xfId="5345" xr:uid="{00000000-0005-0000-0000-000014170000}"/>
    <cellStyle name="Total 2" xfId="189" xr:uid="{00000000-0005-0000-0000-000015170000}"/>
    <cellStyle name="Total 2 2" xfId="5354" xr:uid="{00000000-0005-0000-0000-000016170000}"/>
    <cellStyle name="Total 2 3" xfId="5729" xr:uid="{00000000-0005-0000-0000-000017170000}"/>
    <cellStyle name="Total 2 4" xfId="5353" xr:uid="{00000000-0005-0000-0000-000018170000}"/>
    <cellStyle name="Total 3" xfId="5355" xr:uid="{00000000-0005-0000-0000-000019170000}"/>
    <cellStyle name="Total 3 2" xfId="5356" xr:uid="{00000000-0005-0000-0000-00001A170000}"/>
    <cellStyle name="Total 3 3" xfId="5823" xr:uid="{00000000-0005-0000-0000-00001B170000}"/>
    <cellStyle name="Total 3 4" xfId="5972" xr:uid="{00000000-0005-0000-0000-00001C170000}"/>
    <cellStyle name="Total 4" xfId="5357" xr:uid="{00000000-0005-0000-0000-00001D170000}"/>
    <cellStyle name="Total 4 2" xfId="5358" xr:uid="{00000000-0005-0000-0000-00001E170000}"/>
    <cellStyle name="Total 5" xfId="5359" xr:uid="{00000000-0005-0000-0000-00001F170000}"/>
    <cellStyle name="Total 5 2" xfId="5360" xr:uid="{00000000-0005-0000-0000-000020170000}"/>
    <cellStyle name="Total 5 3" xfId="5361" xr:uid="{00000000-0005-0000-0000-000021170000}"/>
    <cellStyle name="Total 5_2011-2016 Forecast WITHOUT CO Wind Phases 2 and 3 &amp; WO BHP Wind -- 6-10-11" xfId="5362" xr:uid="{00000000-0005-0000-0000-000022170000}"/>
    <cellStyle name="Total 6" xfId="5363" xr:uid="{00000000-0005-0000-0000-000023170000}"/>
    <cellStyle name="Total 6 2" xfId="5364" xr:uid="{00000000-0005-0000-0000-000024170000}"/>
    <cellStyle name="Total 6 3" xfId="5365" xr:uid="{00000000-0005-0000-0000-000025170000}"/>
    <cellStyle name="Total 6_2011-2016 Forecast WITHOUT CO Wind Phases 2 and 3 &amp; WO BHP Wind -- 6-10-11" xfId="5366" xr:uid="{00000000-0005-0000-0000-000026170000}"/>
    <cellStyle name="Total 7" xfId="5367" xr:uid="{00000000-0005-0000-0000-000027170000}"/>
    <cellStyle name="Total 7 2" xfId="5368" xr:uid="{00000000-0005-0000-0000-000028170000}"/>
    <cellStyle name="Total 7 3" xfId="5369" xr:uid="{00000000-0005-0000-0000-000029170000}"/>
    <cellStyle name="Total 8" xfId="5370" xr:uid="{00000000-0005-0000-0000-00002A170000}"/>
    <cellStyle name="Total 8 2" xfId="5371" xr:uid="{00000000-0005-0000-0000-00002B170000}"/>
    <cellStyle name="Total 8 3" xfId="5372" xr:uid="{00000000-0005-0000-0000-00002C170000}"/>
    <cellStyle name="Total 9" xfId="5373" xr:uid="{00000000-0005-0000-0000-00002D170000}"/>
    <cellStyle name="Total 9 2" xfId="5374" xr:uid="{00000000-0005-0000-0000-00002E170000}"/>
    <cellStyle name="Total 9 3" xfId="5375" xr:uid="{00000000-0005-0000-0000-00002F170000}"/>
    <cellStyle name="Unprot" xfId="190" xr:uid="{00000000-0005-0000-0000-000030170000}"/>
    <cellStyle name="Unprot$" xfId="191" xr:uid="{00000000-0005-0000-0000-000031170000}"/>
    <cellStyle name="Unprotect" xfId="192" xr:uid="{00000000-0005-0000-0000-000032170000}"/>
    <cellStyle name="Warning Text 10" xfId="5377" xr:uid="{00000000-0005-0000-0000-000033170000}"/>
    <cellStyle name="Warning Text 10 2" xfId="5378" xr:uid="{00000000-0005-0000-0000-000034170000}"/>
    <cellStyle name="Warning Text 11" xfId="5379" xr:uid="{00000000-0005-0000-0000-000035170000}"/>
    <cellStyle name="Warning Text 11 2" xfId="5380" xr:uid="{00000000-0005-0000-0000-000036170000}"/>
    <cellStyle name="Warning Text 12" xfId="5381" xr:uid="{00000000-0005-0000-0000-000037170000}"/>
    <cellStyle name="Warning Text 12 2" xfId="5382" xr:uid="{00000000-0005-0000-0000-000038170000}"/>
    <cellStyle name="Warning Text 13" xfId="5383" xr:uid="{00000000-0005-0000-0000-000039170000}"/>
    <cellStyle name="Warning Text 14" xfId="5376" xr:uid="{00000000-0005-0000-0000-00003A170000}"/>
    <cellStyle name="Warning Text 2" xfId="193" xr:uid="{00000000-0005-0000-0000-00003B170000}"/>
    <cellStyle name="Warning Text 2 2" xfId="5385" xr:uid="{00000000-0005-0000-0000-00003C170000}"/>
    <cellStyle name="Warning Text 2 3" xfId="5730" xr:uid="{00000000-0005-0000-0000-00003D170000}"/>
    <cellStyle name="Warning Text 2 4" xfId="5384" xr:uid="{00000000-0005-0000-0000-00003E170000}"/>
    <cellStyle name="Warning Text 3" xfId="5386" xr:uid="{00000000-0005-0000-0000-00003F170000}"/>
    <cellStyle name="Warning Text 3 2" xfId="5387" xr:uid="{00000000-0005-0000-0000-000040170000}"/>
    <cellStyle name="Warning Text 3 3" xfId="5974" xr:uid="{00000000-0005-0000-0000-000041170000}"/>
    <cellStyle name="Warning Text 4" xfId="5388" xr:uid="{00000000-0005-0000-0000-000042170000}"/>
    <cellStyle name="Warning Text 4 2" xfId="5389" xr:uid="{00000000-0005-0000-0000-000043170000}"/>
    <cellStyle name="Warning Text 5" xfId="5390" xr:uid="{00000000-0005-0000-0000-000044170000}"/>
    <cellStyle name="Warning Text 5 2" xfId="5391" xr:uid="{00000000-0005-0000-0000-000045170000}"/>
    <cellStyle name="Warning Text 5 3" xfId="5392" xr:uid="{00000000-0005-0000-0000-000046170000}"/>
    <cellStyle name="Warning Text 6" xfId="5393" xr:uid="{00000000-0005-0000-0000-000047170000}"/>
    <cellStyle name="Warning Text 6 2" xfId="5394" xr:uid="{00000000-0005-0000-0000-000048170000}"/>
    <cellStyle name="Warning Text 6 3" xfId="5395" xr:uid="{00000000-0005-0000-0000-000049170000}"/>
    <cellStyle name="Warning Text 7" xfId="5396" xr:uid="{00000000-0005-0000-0000-00004A170000}"/>
    <cellStyle name="Warning Text 7 2" xfId="5397" xr:uid="{00000000-0005-0000-0000-00004B170000}"/>
    <cellStyle name="Warning Text 7 3" xfId="5398" xr:uid="{00000000-0005-0000-0000-00004C170000}"/>
    <cellStyle name="Warning Text 8" xfId="5399" xr:uid="{00000000-0005-0000-0000-00004D170000}"/>
    <cellStyle name="Warning Text 8 2" xfId="5400" xr:uid="{00000000-0005-0000-0000-00004E170000}"/>
    <cellStyle name="Warning Text 8 3" xfId="5401" xr:uid="{00000000-0005-0000-0000-00004F170000}"/>
    <cellStyle name="Warning Text 9" xfId="5402" xr:uid="{00000000-0005-0000-0000-000050170000}"/>
    <cellStyle name="Warning Text 9 2" xfId="5403" xr:uid="{00000000-0005-0000-0000-000051170000}"/>
    <cellStyle name="Warning Text 9 3" xfId="5404" xr:uid="{00000000-0005-0000-0000-000052170000}"/>
    <cellStyle name="XComma" xfId="5405" xr:uid="{00000000-0005-0000-0000-000053170000}"/>
    <cellStyle name="XComma 0.0" xfId="5406" xr:uid="{00000000-0005-0000-0000-000054170000}"/>
    <cellStyle name="XComma 0.00" xfId="5407" xr:uid="{00000000-0005-0000-0000-000055170000}"/>
    <cellStyle name="XComma 0.000" xfId="5408" xr:uid="{00000000-0005-0000-0000-000056170000}"/>
    <cellStyle name="XCurrency" xfId="5409" xr:uid="{00000000-0005-0000-0000-000057170000}"/>
    <cellStyle name="XCurrency 0.0" xfId="5410" xr:uid="{00000000-0005-0000-0000-000058170000}"/>
    <cellStyle name="XCurrency 0.00" xfId="5411" xr:uid="{00000000-0005-0000-0000-000059170000}"/>
    <cellStyle name="XCurrency 0.000" xfId="5412" xr:uid="{00000000-0005-0000-0000-00005A17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3"/>
  <sheetViews>
    <sheetView tabSelected="1" zoomScaleNormal="100" workbookViewId="0">
      <selection activeCell="C197" sqref="C197"/>
    </sheetView>
  </sheetViews>
  <sheetFormatPr defaultRowHeight="15.5"/>
  <cols>
    <col min="1" max="1" width="5.3046875" customWidth="1"/>
    <col min="2" max="2" width="1.765625" customWidth="1"/>
    <col min="3" max="3" width="49.4609375" customWidth="1"/>
    <col min="4" max="4" width="32.84375" customWidth="1"/>
    <col min="5" max="5" width="2.53515625" customWidth="1"/>
    <col min="6" max="6" width="52.53515625" customWidth="1"/>
    <col min="8" max="8" width="14.4609375" bestFit="1" customWidth="1"/>
  </cols>
  <sheetData>
    <row r="1" spans="1:6">
      <c r="A1" s="186" t="s">
        <v>1</v>
      </c>
      <c r="B1" s="186"/>
      <c r="C1" s="186"/>
      <c r="D1" s="186"/>
      <c r="E1" s="186"/>
      <c r="F1" s="186"/>
    </row>
    <row r="2" spans="1:6">
      <c r="A2" s="186" t="s">
        <v>204</v>
      </c>
      <c r="B2" s="186"/>
      <c r="C2" s="186"/>
      <c r="D2" s="186"/>
      <c r="E2" s="186"/>
      <c r="F2" s="186"/>
    </row>
    <row r="3" spans="1:6">
      <c r="A3" s="55"/>
      <c r="B3" s="55"/>
      <c r="C3" s="55"/>
      <c r="D3" s="55"/>
      <c r="E3" s="55"/>
      <c r="F3" s="55"/>
    </row>
    <row r="4" spans="1:6">
      <c r="A4" s="55"/>
      <c r="B4" s="55"/>
      <c r="C4" s="55"/>
      <c r="D4" s="55"/>
      <c r="E4" s="55"/>
      <c r="F4" s="55"/>
    </row>
    <row r="5" spans="1:6">
      <c r="A5" s="55"/>
      <c r="B5" s="55"/>
      <c r="C5" s="55"/>
      <c r="D5" s="56" t="s">
        <v>68</v>
      </c>
      <c r="E5" s="55"/>
      <c r="F5" s="56" t="s">
        <v>69</v>
      </c>
    </row>
    <row r="6" spans="1:6">
      <c r="A6" s="57"/>
      <c r="B6" s="57"/>
      <c r="C6" s="58" t="s">
        <v>70</v>
      </c>
      <c r="D6" s="58" t="s">
        <v>71</v>
      </c>
      <c r="E6" s="55"/>
      <c r="F6" s="58" t="s">
        <v>71</v>
      </c>
    </row>
    <row r="7" spans="1:6">
      <c r="A7" s="57"/>
      <c r="B7" s="57"/>
      <c r="C7" s="59"/>
      <c r="D7" s="60" t="s">
        <v>3</v>
      </c>
      <c r="E7" s="55"/>
      <c r="F7" s="60" t="s">
        <v>3</v>
      </c>
    </row>
    <row r="8" spans="1:6">
      <c r="A8" s="61" t="s">
        <v>2</v>
      </c>
      <c r="B8" s="57"/>
      <c r="C8" s="59"/>
      <c r="D8" s="62" t="s">
        <v>5</v>
      </c>
      <c r="E8" s="55"/>
      <c r="F8" s="62" t="s">
        <v>5</v>
      </c>
    </row>
    <row r="9" spans="1:6" ht="16" thickBot="1">
      <c r="A9" s="63" t="s">
        <v>4</v>
      </c>
      <c r="B9" s="57"/>
      <c r="C9" s="64" t="s">
        <v>72</v>
      </c>
      <c r="D9" s="65"/>
      <c r="E9" s="55"/>
      <c r="F9" s="65"/>
    </row>
    <row r="10" spans="1:6">
      <c r="A10" s="61"/>
      <c r="B10" s="57"/>
      <c r="C10" s="59"/>
      <c r="D10" s="66"/>
      <c r="E10" s="55"/>
      <c r="F10" s="65"/>
    </row>
    <row r="11" spans="1:6">
      <c r="A11" s="61"/>
      <c r="B11" s="57"/>
      <c r="C11" s="57" t="s">
        <v>73</v>
      </c>
      <c r="D11" s="67" t="s">
        <v>74</v>
      </c>
      <c r="E11" s="55"/>
      <c r="F11" s="131" t="s">
        <v>74</v>
      </c>
    </row>
    <row r="12" spans="1:6">
      <c r="A12" s="61">
        <v>1</v>
      </c>
      <c r="B12" s="57"/>
      <c r="C12" s="57" t="s">
        <v>75</v>
      </c>
      <c r="D12" s="68" t="s">
        <v>76</v>
      </c>
      <c r="E12" s="55"/>
      <c r="F12" s="75" t="s">
        <v>76</v>
      </c>
    </row>
    <row r="13" spans="1:6">
      <c r="A13" s="61">
        <f>+A12+1</f>
        <v>2</v>
      </c>
      <c r="B13" s="57"/>
      <c r="C13" s="57" t="s">
        <v>77</v>
      </c>
      <c r="D13" s="68" t="s">
        <v>78</v>
      </c>
      <c r="E13" s="55"/>
      <c r="F13" s="75" t="s">
        <v>78</v>
      </c>
    </row>
    <row r="14" spans="1:6">
      <c r="A14" s="61">
        <f t="shared" ref="A14:A16" si="0">+A13+1</f>
        <v>3</v>
      </c>
      <c r="B14" s="57"/>
      <c r="C14" s="129" t="s">
        <v>205</v>
      </c>
      <c r="D14" s="130" t="str">
        <f>"See Workpaper 2 (line 9)"</f>
        <v>See Workpaper 2 (line 9)</v>
      </c>
      <c r="E14" s="55"/>
      <c r="F14" s="130" t="s">
        <v>309</v>
      </c>
    </row>
    <row r="15" spans="1:6">
      <c r="A15" s="61">
        <f t="shared" si="0"/>
        <v>4</v>
      </c>
      <c r="B15" s="57"/>
      <c r="C15" s="129" t="s">
        <v>205</v>
      </c>
      <c r="D15" s="66" t="s">
        <v>285</v>
      </c>
      <c r="E15" s="55"/>
      <c r="F15" s="66" t="s">
        <v>310</v>
      </c>
    </row>
    <row r="16" spans="1:6">
      <c r="A16" s="61">
        <f t="shared" si="0"/>
        <v>5</v>
      </c>
      <c r="B16" s="57"/>
      <c r="C16" s="57" t="s">
        <v>79</v>
      </c>
      <c r="D16" s="68" t="s">
        <v>80</v>
      </c>
      <c r="E16" s="55"/>
      <c r="F16" s="75" t="s">
        <v>80</v>
      </c>
    </row>
    <row r="17" spans="1:6">
      <c r="A17" s="61">
        <f t="shared" ref="A17:A64" si="1">+A16+1</f>
        <v>6</v>
      </c>
      <c r="B17" s="57"/>
      <c r="C17" s="57" t="s">
        <v>81</v>
      </c>
      <c r="D17" s="130" t="s">
        <v>286</v>
      </c>
      <c r="E17" s="55"/>
      <c r="F17" s="65" t="s">
        <v>308</v>
      </c>
    </row>
    <row r="18" spans="1:6">
      <c r="A18" s="61">
        <f t="shared" si="1"/>
        <v>7</v>
      </c>
      <c r="B18" s="57"/>
      <c r="C18" s="57" t="s">
        <v>82</v>
      </c>
      <c r="D18" s="130" t="s">
        <v>287</v>
      </c>
      <c r="E18" s="55"/>
      <c r="F18" s="65" t="s">
        <v>311</v>
      </c>
    </row>
    <row r="19" spans="1:6">
      <c r="A19" s="61">
        <f t="shared" si="1"/>
        <v>8</v>
      </c>
      <c r="B19" s="57"/>
      <c r="C19" s="57" t="s">
        <v>83</v>
      </c>
      <c r="D19" s="130" t="s">
        <v>288</v>
      </c>
      <c r="E19" s="55"/>
      <c r="F19" s="70" t="s">
        <v>288</v>
      </c>
    </row>
    <row r="20" spans="1:6">
      <c r="A20" s="61">
        <f t="shared" si="1"/>
        <v>9</v>
      </c>
      <c r="B20" s="57"/>
      <c r="C20" s="57" t="s">
        <v>84</v>
      </c>
      <c r="D20" s="68" t="s">
        <v>85</v>
      </c>
      <c r="E20" s="55"/>
      <c r="F20" s="75" t="s">
        <v>85</v>
      </c>
    </row>
    <row r="21" spans="1:6">
      <c r="A21" s="61">
        <f t="shared" si="1"/>
        <v>10</v>
      </c>
      <c r="B21" s="57"/>
      <c r="C21" s="69" t="s">
        <v>86</v>
      </c>
      <c r="D21" s="66" t="s">
        <v>289</v>
      </c>
      <c r="E21" s="55"/>
      <c r="F21" s="70" t="s">
        <v>289</v>
      </c>
    </row>
    <row r="22" spans="1:6">
      <c r="A22" s="61">
        <f t="shared" si="1"/>
        <v>11</v>
      </c>
      <c r="B22" s="57"/>
      <c r="C22" s="59"/>
      <c r="D22" s="66"/>
      <c r="E22" s="55"/>
      <c r="F22" s="65"/>
    </row>
    <row r="23" spans="1:6">
      <c r="A23" s="61">
        <f t="shared" si="1"/>
        <v>12</v>
      </c>
      <c r="B23" s="57"/>
      <c r="C23" s="57" t="s">
        <v>87</v>
      </c>
      <c r="D23" s="66"/>
      <c r="E23" s="55"/>
      <c r="F23" s="65"/>
    </row>
    <row r="24" spans="1:6">
      <c r="A24" s="61">
        <f t="shared" si="1"/>
        <v>13</v>
      </c>
      <c r="B24" s="57"/>
      <c r="C24" s="59" t="s">
        <v>75</v>
      </c>
      <c r="D24" s="67" t="s">
        <v>88</v>
      </c>
      <c r="E24" s="55"/>
      <c r="F24" s="131" t="s">
        <v>88</v>
      </c>
    </row>
    <row r="25" spans="1:6">
      <c r="A25" s="61">
        <f t="shared" si="1"/>
        <v>14</v>
      </c>
      <c r="B25" s="57"/>
      <c r="C25" s="57" t="s">
        <v>77</v>
      </c>
      <c r="D25" s="67" t="s">
        <v>89</v>
      </c>
      <c r="E25" s="55"/>
      <c r="F25" s="131" t="s">
        <v>89</v>
      </c>
    </row>
    <row r="26" spans="1:6">
      <c r="A26" s="61">
        <f t="shared" si="1"/>
        <v>15</v>
      </c>
      <c r="B26" s="57"/>
      <c r="C26" s="132" t="s">
        <v>206</v>
      </c>
      <c r="D26" s="130" t="str">
        <f>"See Workpaper 2 (line 48)"</f>
        <v>See Workpaper 2 (line 48)</v>
      </c>
      <c r="E26" s="55"/>
      <c r="F26" s="130" t="s">
        <v>312</v>
      </c>
    </row>
    <row r="27" spans="1:6">
      <c r="A27" s="61">
        <f t="shared" si="1"/>
        <v>16</v>
      </c>
      <c r="B27" s="57"/>
      <c r="C27" s="57" t="s">
        <v>79</v>
      </c>
      <c r="D27" s="67" t="s">
        <v>90</v>
      </c>
      <c r="E27" s="55"/>
      <c r="F27" s="131" t="s">
        <v>90</v>
      </c>
    </row>
    <row r="28" spans="1:6">
      <c r="A28" s="61">
        <f t="shared" si="1"/>
        <v>17</v>
      </c>
      <c r="B28" s="57"/>
      <c r="C28" s="59" t="s">
        <v>81</v>
      </c>
      <c r="D28" s="67" t="s">
        <v>282</v>
      </c>
      <c r="E28" s="55"/>
      <c r="F28" s="65" t="s">
        <v>341</v>
      </c>
    </row>
    <row r="29" spans="1:6">
      <c r="A29" s="61">
        <f t="shared" si="1"/>
        <v>18</v>
      </c>
      <c r="B29" s="57"/>
      <c r="C29" s="57" t="s">
        <v>82</v>
      </c>
      <c r="D29" s="67" t="s">
        <v>283</v>
      </c>
      <c r="E29" s="55"/>
      <c r="F29" s="65" t="s">
        <v>313</v>
      </c>
    </row>
    <row r="30" spans="1:6">
      <c r="A30" s="61">
        <f t="shared" si="1"/>
        <v>19</v>
      </c>
      <c r="B30" s="57"/>
      <c r="C30" s="59" t="s">
        <v>83</v>
      </c>
      <c r="D30" s="67" t="s">
        <v>284</v>
      </c>
      <c r="E30" s="55"/>
      <c r="F30" s="65" t="s">
        <v>342</v>
      </c>
    </row>
    <row r="31" spans="1:6">
      <c r="A31" s="61">
        <f t="shared" si="1"/>
        <v>20</v>
      </c>
      <c r="B31" s="57"/>
      <c r="C31" s="59" t="s">
        <v>84</v>
      </c>
      <c r="D31" s="67" t="s">
        <v>85</v>
      </c>
      <c r="E31" s="55"/>
      <c r="F31" s="131" t="s">
        <v>85</v>
      </c>
    </row>
    <row r="32" spans="1:6">
      <c r="A32" s="61">
        <f t="shared" si="1"/>
        <v>21</v>
      </c>
      <c r="B32" s="57"/>
      <c r="C32" s="57" t="s">
        <v>91</v>
      </c>
      <c r="D32" s="66" t="s">
        <v>290</v>
      </c>
      <c r="E32" s="55"/>
      <c r="F32" s="70" t="s">
        <v>290</v>
      </c>
    </row>
    <row r="33" spans="1:6">
      <c r="A33" s="61">
        <f t="shared" si="1"/>
        <v>22</v>
      </c>
      <c r="B33" s="57"/>
      <c r="C33" s="57"/>
      <c r="D33" s="66" t="s">
        <v>92</v>
      </c>
      <c r="E33" s="55"/>
      <c r="F33" s="65" t="s">
        <v>92</v>
      </c>
    </row>
    <row r="34" spans="1:6">
      <c r="A34" s="61">
        <f t="shared" si="1"/>
        <v>23</v>
      </c>
      <c r="B34" s="57"/>
      <c r="C34" s="57" t="s">
        <v>93</v>
      </c>
      <c r="D34" s="66"/>
      <c r="E34" s="55"/>
      <c r="F34" s="65"/>
    </row>
    <row r="35" spans="1:6">
      <c r="A35" s="61">
        <f t="shared" si="1"/>
        <v>24</v>
      </c>
      <c r="B35" s="57"/>
      <c r="C35" s="59" t="s">
        <v>75</v>
      </c>
      <c r="D35" s="66" t="s">
        <v>209</v>
      </c>
      <c r="E35" s="55"/>
      <c r="F35" s="70" t="s">
        <v>209</v>
      </c>
    </row>
    <row r="36" spans="1:6">
      <c r="A36" s="61">
        <f t="shared" si="1"/>
        <v>25</v>
      </c>
      <c r="B36" s="57"/>
      <c r="C36" s="57" t="s">
        <v>77</v>
      </c>
      <c r="D36" s="66" t="s">
        <v>210</v>
      </c>
      <c r="E36" s="55"/>
      <c r="F36" s="70" t="s">
        <v>210</v>
      </c>
    </row>
    <row r="37" spans="1:6">
      <c r="A37" s="61">
        <f t="shared" si="1"/>
        <v>26</v>
      </c>
      <c r="B37" s="57"/>
      <c r="C37" s="129" t="str">
        <f>+C14</f>
        <v xml:space="preserve">  New Construction CUS Assets</v>
      </c>
      <c r="D37" s="130" t="s">
        <v>208</v>
      </c>
      <c r="E37" s="55"/>
      <c r="F37" s="70" t="s">
        <v>208</v>
      </c>
    </row>
    <row r="38" spans="1:6">
      <c r="A38" s="61">
        <f t="shared" si="1"/>
        <v>27</v>
      </c>
      <c r="B38" s="57"/>
      <c r="C38" s="129" t="s">
        <v>205</v>
      </c>
      <c r="D38" s="130" t="s">
        <v>207</v>
      </c>
      <c r="E38" s="55"/>
      <c r="F38" s="70" t="s">
        <v>207</v>
      </c>
    </row>
    <row r="39" spans="1:6">
      <c r="A39" s="61">
        <f t="shared" si="1"/>
        <v>28</v>
      </c>
      <c r="B39" s="57"/>
      <c r="C39" s="57" t="s">
        <v>94</v>
      </c>
      <c r="D39" s="66" t="s">
        <v>211</v>
      </c>
      <c r="E39" s="55"/>
      <c r="F39" s="70" t="s">
        <v>211</v>
      </c>
    </row>
    <row r="40" spans="1:6">
      <c r="A40" s="61">
        <f t="shared" si="1"/>
        <v>29</v>
      </c>
      <c r="B40" s="57"/>
      <c r="C40" s="59" t="s">
        <v>81</v>
      </c>
      <c r="D40" s="66" t="s">
        <v>212</v>
      </c>
      <c r="E40" s="55"/>
      <c r="F40" s="70" t="s">
        <v>212</v>
      </c>
    </row>
    <row r="41" spans="1:6">
      <c r="A41" s="61">
        <f t="shared" si="1"/>
        <v>30</v>
      </c>
      <c r="B41" s="57"/>
      <c r="C41" s="57" t="s">
        <v>82</v>
      </c>
      <c r="D41" s="66" t="s">
        <v>213</v>
      </c>
      <c r="E41" s="55"/>
      <c r="F41" s="70" t="s">
        <v>213</v>
      </c>
    </row>
    <row r="42" spans="1:6">
      <c r="A42" s="61">
        <f t="shared" si="1"/>
        <v>31</v>
      </c>
      <c r="B42" s="57"/>
      <c r="C42" s="59" t="s">
        <v>83</v>
      </c>
      <c r="D42" s="66" t="s">
        <v>214</v>
      </c>
      <c r="E42" s="55"/>
      <c r="F42" s="70" t="s">
        <v>214</v>
      </c>
    </row>
    <row r="43" spans="1:6">
      <c r="A43" s="61">
        <f t="shared" si="1"/>
        <v>32</v>
      </c>
      <c r="B43" s="57"/>
      <c r="C43" s="59" t="s">
        <v>84</v>
      </c>
      <c r="D43" s="66" t="s">
        <v>215</v>
      </c>
      <c r="E43" s="55"/>
      <c r="F43" s="70" t="s">
        <v>215</v>
      </c>
    </row>
    <row r="44" spans="1:6">
      <c r="A44" s="61">
        <f t="shared" si="1"/>
        <v>33</v>
      </c>
      <c r="B44" s="57"/>
      <c r="C44" s="57" t="s">
        <v>95</v>
      </c>
      <c r="D44" s="66" t="s">
        <v>216</v>
      </c>
      <c r="E44" s="55"/>
      <c r="F44" s="70" t="s">
        <v>216</v>
      </c>
    </row>
    <row r="45" spans="1:6">
      <c r="A45" s="61">
        <f t="shared" si="1"/>
        <v>34</v>
      </c>
      <c r="B45" s="57"/>
      <c r="C45" s="57"/>
      <c r="D45" s="66"/>
      <c r="E45" s="55"/>
      <c r="F45" s="65"/>
    </row>
    <row r="46" spans="1:6">
      <c r="A46" s="61">
        <f t="shared" si="1"/>
        <v>35</v>
      </c>
      <c r="B46" s="57"/>
      <c r="C46" s="69" t="s">
        <v>96</v>
      </c>
      <c r="D46" s="67" t="s">
        <v>217</v>
      </c>
      <c r="E46" s="55"/>
      <c r="F46" s="131" t="s">
        <v>217</v>
      </c>
    </row>
    <row r="47" spans="1:6">
      <c r="A47" s="61">
        <f t="shared" si="1"/>
        <v>36</v>
      </c>
      <c r="B47" s="57"/>
      <c r="C47" s="57" t="s">
        <v>97</v>
      </c>
      <c r="D47" s="67" t="s">
        <v>98</v>
      </c>
      <c r="E47" s="55"/>
      <c r="F47" s="65" t="s">
        <v>292</v>
      </c>
    </row>
    <row r="48" spans="1:6">
      <c r="A48" s="61">
        <f t="shared" si="1"/>
        <v>37</v>
      </c>
      <c r="B48" s="57"/>
      <c r="C48" s="57" t="s">
        <v>99</v>
      </c>
      <c r="D48" s="67" t="s">
        <v>100</v>
      </c>
      <c r="E48" s="55"/>
      <c r="F48" s="65" t="s">
        <v>303</v>
      </c>
    </row>
    <row r="49" spans="1:6">
      <c r="A49" s="61">
        <f t="shared" si="1"/>
        <v>38</v>
      </c>
      <c r="B49" s="57"/>
      <c r="C49" s="57" t="s">
        <v>101</v>
      </c>
      <c r="D49" s="67" t="s">
        <v>102</v>
      </c>
      <c r="E49" s="55"/>
      <c r="F49" s="65" t="s">
        <v>293</v>
      </c>
    </row>
    <row r="50" spans="1:6">
      <c r="A50" s="61">
        <f t="shared" si="1"/>
        <v>39</v>
      </c>
      <c r="B50" s="57"/>
      <c r="C50" s="57" t="s">
        <v>103</v>
      </c>
      <c r="D50" s="67" t="s">
        <v>104</v>
      </c>
      <c r="E50" s="55"/>
      <c r="F50" s="65" t="s">
        <v>304</v>
      </c>
    </row>
    <row r="51" spans="1:6">
      <c r="A51" s="61">
        <f t="shared" si="1"/>
        <v>40</v>
      </c>
      <c r="B51" s="57"/>
      <c r="C51" s="57" t="s">
        <v>105</v>
      </c>
      <c r="D51" s="71" t="s">
        <v>106</v>
      </c>
      <c r="E51" s="55"/>
      <c r="F51" s="65" t="s">
        <v>294</v>
      </c>
    </row>
    <row r="52" spans="1:6">
      <c r="A52" s="61">
        <f t="shared" si="1"/>
        <v>41</v>
      </c>
      <c r="B52" s="57"/>
      <c r="C52" s="57" t="s">
        <v>107</v>
      </c>
      <c r="D52" s="71" t="s">
        <v>108</v>
      </c>
      <c r="E52" s="55"/>
      <c r="F52" s="57" t="s">
        <v>295</v>
      </c>
    </row>
    <row r="53" spans="1:6">
      <c r="A53" s="61">
        <f t="shared" si="1"/>
        <v>42</v>
      </c>
      <c r="B53" s="57"/>
      <c r="C53" s="57" t="s">
        <v>109</v>
      </c>
      <c r="D53" s="66" t="s">
        <v>218</v>
      </c>
      <c r="E53" s="55"/>
      <c r="F53" s="70" t="s">
        <v>218</v>
      </c>
    </row>
    <row r="54" spans="1:6">
      <c r="A54" s="61">
        <f t="shared" si="1"/>
        <v>43</v>
      </c>
      <c r="B54" s="57"/>
      <c r="C54" s="57"/>
      <c r="D54" s="66"/>
      <c r="E54" s="55"/>
      <c r="F54" s="65"/>
    </row>
    <row r="55" spans="1:6">
      <c r="A55" s="61">
        <f t="shared" si="1"/>
        <v>44</v>
      </c>
      <c r="B55" s="57"/>
      <c r="C55" s="69" t="s">
        <v>110</v>
      </c>
      <c r="D55" s="66" t="s">
        <v>291</v>
      </c>
      <c r="E55" s="55"/>
      <c r="F55" s="70" t="s">
        <v>111</v>
      </c>
    </row>
    <row r="56" spans="1:6">
      <c r="A56" s="61">
        <f t="shared" si="1"/>
        <v>45</v>
      </c>
      <c r="B56" s="57"/>
      <c r="C56" s="59"/>
      <c r="D56" s="66"/>
      <c r="E56" s="55"/>
      <c r="F56" s="65"/>
    </row>
    <row r="57" spans="1:6">
      <c r="A57" s="61">
        <f t="shared" si="1"/>
        <v>46</v>
      </c>
      <c r="B57" s="57"/>
      <c r="C57" s="57" t="s">
        <v>112</v>
      </c>
      <c r="D57" s="66" t="s">
        <v>92</v>
      </c>
      <c r="E57" s="55"/>
      <c r="F57" s="65" t="s">
        <v>92</v>
      </c>
    </row>
    <row r="58" spans="1:6">
      <c r="A58" s="61">
        <f t="shared" si="1"/>
        <v>47</v>
      </c>
      <c r="B58" s="57"/>
      <c r="C58" s="57" t="s">
        <v>113</v>
      </c>
      <c r="D58" s="72" t="s">
        <v>219</v>
      </c>
      <c r="E58" s="55"/>
      <c r="F58" s="73" t="s">
        <v>219</v>
      </c>
    </row>
    <row r="59" spans="1:6">
      <c r="A59" s="61">
        <f t="shared" si="1"/>
        <v>48</v>
      </c>
      <c r="B59" s="57"/>
      <c r="C59" s="57" t="s">
        <v>114</v>
      </c>
      <c r="D59" s="67" t="s">
        <v>115</v>
      </c>
      <c r="E59" s="55"/>
      <c r="F59" s="131" t="s">
        <v>115</v>
      </c>
    </row>
    <row r="60" spans="1:6">
      <c r="A60" s="61">
        <f t="shared" si="1"/>
        <v>49</v>
      </c>
      <c r="B60" s="57"/>
      <c r="C60" s="57" t="s">
        <v>114</v>
      </c>
      <c r="D60" s="67" t="s">
        <v>116</v>
      </c>
      <c r="E60" s="55"/>
      <c r="F60" s="131" t="s">
        <v>116</v>
      </c>
    </row>
    <row r="61" spans="1:6">
      <c r="A61" s="61">
        <f t="shared" si="1"/>
        <v>50</v>
      </c>
      <c r="B61" s="57"/>
      <c r="C61" s="57" t="s">
        <v>117</v>
      </c>
      <c r="D61" s="67" t="s">
        <v>220</v>
      </c>
      <c r="E61" s="55"/>
      <c r="F61" s="131" t="s">
        <v>220</v>
      </c>
    </row>
    <row r="62" spans="1:6">
      <c r="A62" s="61">
        <f t="shared" si="1"/>
        <v>51</v>
      </c>
      <c r="B62" s="57"/>
      <c r="C62" s="57" t="s">
        <v>118</v>
      </c>
      <c r="D62" s="66" t="s">
        <v>221</v>
      </c>
      <c r="E62" s="55"/>
      <c r="F62" s="70" t="s">
        <v>221</v>
      </c>
    </row>
    <row r="63" spans="1:6">
      <c r="A63" s="61">
        <f t="shared" si="1"/>
        <v>52</v>
      </c>
      <c r="B63" s="57"/>
      <c r="C63" s="57"/>
      <c r="D63" s="66"/>
      <c r="E63" s="55"/>
      <c r="F63" s="66"/>
    </row>
    <row r="64" spans="1:6">
      <c r="A64" s="61">
        <f t="shared" si="1"/>
        <v>53</v>
      </c>
      <c r="B64" s="57"/>
      <c r="C64" s="57" t="s">
        <v>119</v>
      </c>
      <c r="D64" s="66" t="s">
        <v>222</v>
      </c>
      <c r="E64" s="55"/>
      <c r="F64" s="70" t="s">
        <v>222</v>
      </c>
    </row>
    <row r="65" spans="1:6">
      <c r="A65" s="55"/>
      <c r="B65" s="55"/>
      <c r="C65" s="55"/>
      <c r="D65" s="55"/>
      <c r="E65" s="55"/>
      <c r="F65" s="55"/>
    </row>
    <row r="66" spans="1:6">
      <c r="A66" s="55"/>
      <c r="B66" s="55"/>
      <c r="C66" s="55"/>
      <c r="D66" s="55"/>
      <c r="E66" s="55"/>
      <c r="F66" s="55"/>
    </row>
    <row r="67" spans="1:6">
      <c r="A67" s="61"/>
      <c r="B67" s="57"/>
      <c r="C67" s="58"/>
      <c r="D67" s="74"/>
      <c r="E67" s="55"/>
      <c r="F67" s="55"/>
    </row>
    <row r="68" spans="1:6">
      <c r="A68" s="61"/>
      <c r="B68" s="57"/>
      <c r="C68" s="55"/>
      <c r="D68" s="56" t="s">
        <v>68</v>
      </c>
      <c r="E68" s="55"/>
      <c r="F68" s="56" t="s">
        <v>120</v>
      </c>
    </row>
    <row r="69" spans="1:6">
      <c r="A69" s="61"/>
      <c r="B69" s="57"/>
      <c r="C69" s="58" t="s">
        <v>70</v>
      </c>
      <c r="D69" s="58" t="s">
        <v>71</v>
      </c>
      <c r="E69" s="55"/>
      <c r="F69" s="58" t="s">
        <v>71</v>
      </c>
    </row>
    <row r="70" spans="1:6">
      <c r="A70" s="61" t="s">
        <v>2</v>
      </c>
      <c r="B70" s="57"/>
      <c r="C70" s="59"/>
      <c r="D70" s="60" t="s">
        <v>3</v>
      </c>
      <c r="E70" s="55"/>
      <c r="F70" s="60" t="s">
        <v>3</v>
      </c>
    </row>
    <row r="71" spans="1:6" ht="16" thickBot="1">
      <c r="A71" s="63" t="s">
        <v>4</v>
      </c>
      <c r="B71" s="57"/>
      <c r="C71" s="59"/>
      <c r="D71" s="62" t="s">
        <v>5</v>
      </c>
      <c r="E71" s="55"/>
      <c r="F71" s="62" t="s">
        <v>5</v>
      </c>
    </row>
    <row r="72" spans="1:6">
      <c r="A72" s="57"/>
      <c r="B72" s="57"/>
      <c r="C72" s="59"/>
      <c r="D72" s="65"/>
      <c r="E72" s="55"/>
      <c r="F72" s="65"/>
    </row>
    <row r="73" spans="1:6">
      <c r="A73" s="61"/>
      <c r="B73" s="57"/>
      <c r="C73" s="59" t="s">
        <v>121</v>
      </c>
      <c r="D73" s="65"/>
      <c r="E73" s="55"/>
      <c r="F73" s="65"/>
    </row>
    <row r="74" spans="1:6">
      <c r="A74" s="61">
        <f>+A64+1</f>
        <v>54</v>
      </c>
      <c r="B74" s="57"/>
      <c r="C74" s="59" t="s">
        <v>122</v>
      </c>
      <c r="D74" s="65" t="s">
        <v>123</v>
      </c>
      <c r="E74" s="55"/>
      <c r="F74" s="70" t="s">
        <v>123</v>
      </c>
    </row>
    <row r="75" spans="1:6">
      <c r="A75" s="61">
        <f>+A74+1</f>
        <v>55</v>
      </c>
      <c r="B75" s="57"/>
      <c r="C75" s="59" t="s">
        <v>124</v>
      </c>
      <c r="D75" s="66" t="s">
        <v>125</v>
      </c>
      <c r="E75" s="55"/>
      <c r="F75" s="65" t="s">
        <v>126</v>
      </c>
    </row>
    <row r="76" spans="1:6">
      <c r="A76" s="61">
        <f t="shared" ref="A76:A115" si="2">+A75+1</f>
        <v>56</v>
      </c>
      <c r="B76" s="57"/>
      <c r="C76" s="59" t="s">
        <v>127</v>
      </c>
      <c r="D76" s="66" t="s">
        <v>128</v>
      </c>
      <c r="E76" s="55"/>
      <c r="F76" s="70" t="s">
        <v>128</v>
      </c>
    </row>
    <row r="77" spans="1:6">
      <c r="A77" s="61">
        <f t="shared" si="2"/>
        <v>57</v>
      </c>
      <c r="B77" s="57"/>
      <c r="C77" s="59" t="s">
        <v>129</v>
      </c>
      <c r="D77" s="66" t="s">
        <v>130</v>
      </c>
      <c r="E77" s="55"/>
      <c r="F77" s="66" t="s">
        <v>343</v>
      </c>
    </row>
    <row r="78" spans="1:6">
      <c r="A78" s="61">
        <f t="shared" si="2"/>
        <v>58</v>
      </c>
      <c r="B78" s="57"/>
      <c r="C78" s="59" t="s">
        <v>131</v>
      </c>
      <c r="D78" s="66" t="s">
        <v>132</v>
      </c>
      <c r="E78" s="55"/>
      <c r="F78" s="70" t="s">
        <v>132</v>
      </c>
    </row>
    <row r="79" spans="1:6">
      <c r="A79" s="61">
        <f t="shared" si="2"/>
        <v>59</v>
      </c>
      <c r="B79" s="57"/>
      <c r="C79" s="59" t="s">
        <v>133</v>
      </c>
      <c r="D79" s="66" t="s">
        <v>134</v>
      </c>
      <c r="E79" s="55"/>
      <c r="F79" s="65" t="s">
        <v>305</v>
      </c>
    </row>
    <row r="80" spans="1:6">
      <c r="A80" s="61">
        <f t="shared" si="2"/>
        <v>60</v>
      </c>
      <c r="B80" s="57"/>
      <c r="C80" s="59" t="s">
        <v>135</v>
      </c>
      <c r="D80" s="66"/>
      <c r="E80" s="55"/>
      <c r="F80" s="65" t="s">
        <v>306</v>
      </c>
    </row>
    <row r="81" spans="1:6">
      <c r="A81" s="61">
        <f t="shared" si="2"/>
        <v>61</v>
      </c>
      <c r="B81" s="57"/>
      <c r="C81" s="59" t="s">
        <v>136</v>
      </c>
      <c r="D81" s="66" t="s">
        <v>223</v>
      </c>
      <c r="E81" s="55"/>
      <c r="F81" s="65" t="s">
        <v>307</v>
      </c>
    </row>
    <row r="82" spans="1:6">
      <c r="A82" s="61">
        <f t="shared" si="2"/>
        <v>62</v>
      </c>
      <c r="B82" s="57"/>
      <c r="C82" s="59" t="s">
        <v>84</v>
      </c>
      <c r="D82" s="68" t="s">
        <v>85</v>
      </c>
      <c r="E82" s="55"/>
      <c r="F82" s="75" t="s">
        <v>85</v>
      </c>
    </row>
    <row r="83" spans="1:6">
      <c r="A83" s="61">
        <f t="shared" si="2"/>
        <v>63</v>
      </c>
      <c r="B83" s="57"/>
      <c r="C83" s="59" t="s">
        <v>224</v>
      </c>
      <c r="D83" s="66"/>
      <c r="E83" s="55"/>
      <c r="F83" s="65"/>
    </row>
    <row r="84" spans="1:6">
      <c r="A84" s="61">
        <f t="shared" si="2"/>
        <v>64</v>
      </c>
      <c r="B84" s="57"/>
      <c r="C84" s="57"/>
      <c r="D84" s="66"/>
      <c r="E84" s="55"/>
      <c r="F84" s="65"/>
    </row>
    <row r="85" spans="1:6">
      <c r="A85" s="61">
        <f t="shared" si="2"/>
        <v>65</v>
      </c>
      <c r="B85" s="57"/>
      <c r="C85" s="59" t="s">
        <v>137</v>
      </c>
      <c r="D85" s="66"/>
      <c r="E85" s="55"/>
      <c r="F85" s="65"/>
    </row>
    <row r="86" spans="1:6">
      <c r="A86" s="61">
        <f t="shared" si="2"/>
        <v>66</v>
      </c>
      <c r="B86" s="57"/>
      <c r="C86" s="59" t="s">
        <v>77</v>
      </c>
      <c r="D86" s="66" t="s">
        <v>138</v>
      </c>
      <c r="E86" s="55"/>
      <c r="F86" s="65" t="s">
        <v>314</v>
      </c>
    </row>
    <row r="87" spans="1:6">
      <c r="A87" s="61">
        <f t="shared" si="2"/>
        <v>67</v>
      </c>
      <c r="B87" s="57"/>
      <c r="C87" s="59" t="s">
        <v>205</v>
      </c>
      <c r="D87" s="129" t="str">
        <f>"See Workpaper 2 (line 13)"</f>
        <v>See Workpaper 2 (line 13)</v>
      </c>
      <c r="E87" s="55"/>
      <c r="F87" s="129" t="s">
        <v>315</v>
      </c>
    </row>
    <row r="88" spans="1:6">
      <c r="A88" s="61">
        <f t="shared" si="2"/>
        <v>68</v>
      </c>
      <c r="B88" s="57"/>
      <c r="C88" s="59" t="s">
        <v>205</v>
      </c>
      <c r="D88" s="129" t="s">
        <v>256</v>
      </c>
      <c r="E88" s="55"/>
      <c r="F88" s="132" t="s">
        <v>316</v>
      </c>
    </row>
    <row r="89" spans="1:6">
      <c r="A89" s="61">
        <f t="shared" si="2"/>
        <v>69</v>
      </c>
      <c r="B89" s="57"/>
      <c r="C89" s="59" t="s">
        <v>139</v>
      </c>
      <c r="D89" s="66" t="s">
        <v>140</v>
      </c>
      <c r="E89" s="55"/>
      <c r="F89" s="65" t="s">
        <v>317</v>
      </c>
    </row>
    <row r="90" spans="1:6">
      <c r="A90" s="61">
        <f t="shared" si="2"/>
        <v>70</v>
      </c>
      <c r="B90" s="57"/>
      <c r="C90" s="59" t="s">
        <v>84</v>
      </c>
      <c r="D90" s="66" t="s">
        <v>141</v>
      </c>
      <c r="E90" s="55"/>
      <c r="F90" s="70" t="s">
        <v>141</v>
      </c>
    </row>
    <row r="91" spans="1:6">
      <c r="A91" s="61">
        <f t="shared" si="2"/>
        <v>71</v>
      </c>
      <c r="B91" s="57"/>
      <c r="C91" s="59" t="s">
        <v>225</v>
      </c>
      <c r="D91" s="66"/>
      <c r="E91" s="55"/>
      <c r="F91" s="65"/>
    </row>
    <row r="92" spans="1:6">
      <c r="A92" s="61">
        <f t="shared" si="2"/>
        <v>72</v>
      </c>
      <c r="B92" s="57"/>
      <c r="C92" s="59"/>
      <c r="D92" s="66"/>
      <c r="E92" s="55"/>
      <c r="F92" s="65"/>
    </row>
    <row r="93" spans="1:6">
      <c r="A93" s="61">
        <f t="shared" si="2"/>
        <v>73</v>
      </c>
      <c r="B93" s="57"/>
      <c r="C93" s="59" t="s">
        <v>142</v>
      </c>
      <c r="D93" s="72"/>
      <c r="E93" s="55"/>
      <c r="F93" s="57"/>
    </row>
    <row r="94" spans="1:6">
      <c r="A94" s="61">
        <f t="shared" si="2"/>
        <v>74</v>
      </c>
      <c r="B94" s="57"/>
      <c r="C94" s="59" t="s">
        <v>143</v>
      </c>
      <c r="D94" s="72"/>
      <c r="E94" s="55"/>
      <c r="F94" s="57"/>
    </row>
    <row r="95" spans="1:6">
      <c r="A95" s="61">
        <f t="shared" si="2"/>
        <v>75</v>
      </c>
      <c r="B95" s="57"/>
      <c r="C95" s="59" t="s">
        <v>144</v>
      </c>
      <c r="D95" s="66" t="s">
        <v>145</v>
      </c>
      <c r="E95" s="55"/>
      <c r="F95" s="65" t="s">
        <v>298</v>
      </c>
    </row>
    <row r="96" spans="1:6">
      <c r="A96" s="61">
        <f t="shared" si="2"/>
        <v>76</v>
      </c>
      <c r="B96" s="57"/>
      <c r="C96" s="59" t="s">
        <v>146</v>
      </c>
      <c r="D96" s="66" t="s">
        <v>147</v>
      </c>
      <c r="E96" s="55"/>
      <c r="F96" s="70" t="s">
        <v>147</v>
      </c>
    </row>
    <row r="97" spans="1:6">
      <c r="A97" s="61">
        <f t="shared" si="2"/>
        <v>77</v>
      </c>
      <c r="B97" s="57"/>
      <c r="C97" s="59" t="s">
        <v>148</v>
      </c>
      <c r="D97" s="66" t="s">
        <v>92</v>
      </c>
      <c r="E97" s="55"/>
      <c r="F97" s="65" t="s">
        <v>92</v>
      </c>
    </row>
    <row r="98" spans="1:6">
      <c r="A98" s="61">
        <f t="shared" si="2"/>
        <v>78</v>
      </c>
      <c r="B98" s="57"/>
      <c r="C98" s="59" t="s">
        <v>149</v>
      </c>
      <c r="D98" s="66" t="s">
        <v>150</v>
      </c>
      <c r="E98" s="55"/>
      <c r="F98" s="65" t="s">
        <v>299</v>
      </c>
    </row>
    <row r="99" spans="1:6">
      <c r="A99" s="61">
        <f t="shared" si="2"/>
        <v>79</v>
      </c>
      <c r="B99" s="57"/>
      <c r="C99" s="59" t="s">
        <v>151</v>
      </c>
      <c r="D99" s="66" t="s">
        <v>147</v>
      </c>
      <c r="E99" s="55"/>
      <c r="F99" s="70" t="s">
        <v>147</v>
      </c>
    </row>
    <row r="100" spans="1:6">
      <c r="A100" s="61">
        <f t="shared" si="2"/>
        <v>80</v>
      </c>
      <c r="B100" s="57"/>
      <c r="C100" s="59" t="s">
        <v>152</v>
      </c>
      <c r="D100" s="66" t="s">
        <v>147</v>
      </c>
      <c r="E100" s="55"/>
      <c r="F100" s="70" t="s">
        <v>147</v>
      </c>
    </row>
    <row r="101" spans="1:6">
      <c r="A101" s="61">
        <f t="shared" si="2"/>
        <v>81</v>
      </c>
      <c r="B101" s="57"/>
      <c r="C101" s="59" t="s">
        <v>226</v>
      </c>
      <c r="D101" s="66"/>
      <c r="E101" s="55"/>
      <c r="F101" s="65"/>
    </row>
    <row r="102" spans="1:6">
      <c r="A102" s="61">
        <f t="shared" si="2"/>
        <v>82</v>
      </c>
      <c r="B102" s="57"/>
      <c r="C102" s="59"/>
      <c r="D102" s="66"/>
      <c r="E102" s="55"/>
      <c r="F102" s="65"/>
    </row>
    <row r="103" spans="1:6">
      <c r="A103" s="61">
        <f t="shared" si="2"/>
        <v>83</v>
      </c>
      <c r="B103" s="57"/>
      <c r="C103" s="59"/>
      <c r="D103" s="65"/>
      <c r="E103" s="55"/>
      <c r="F103" s="65"/>
    </row>
    <row r="104" spans="1:6">
      <c r="A104" s="61">
        <f t="shared" si="2"/>
        <v>84</v>
      </c>
      <c r="B104" s="57"/>
      <c r="C104" s="59" t="s">
        <v>153</v>
      </c>
      <c r="D104" s="65" t="s">
        <v>154</v>
      </c>
      <c r="E104" s="55"/>
      <c r="F104" s="70" t="s">
        <v>154</v>
      </c>
    </row>
    <row r="105" spans="1:6">
      <c r="A105" s="61">
        <f t="shared" si="2"/>
        <v>85</v>
      </c>
      <c r="B105" s="57"/>
      <c r="C105" s="76" t="s">
        <v>155</v>
      </c>
      <c r="D105" s="65"/>
      <c r="E105" s="55"/>
      <c r="F105" s="65"/>
    </row>
    <row r="106" spans="1:6">
      <c r="A106" s="61">
        <f t="shared" si="2"/>
        <v>86</v>
      </c>
      <c r="B106" s="57"/>
      <c r="C106" s="57" t="s">
        <v>156</v>
      </c>
      <c r="D106" s="65"/>
      <c r="E106" s="55"/>
      <c r="F106" s="65"/>
    </row>
    <row r="107" spans="1:6">
      <c r="A107" s="61">
        <f t="shared" si="2"/>
        <v>87</v>
      </c>
      <c r="B107" s="57"/>
      <c r="C107" s="59" t="s">
        <v>227</v>
      </c>
      <c r="D107" s="65"/>
      <c r="E107" s="55"/>
      <c r="F107" s="65"/>
    </row>
    <row r="108" spans="1:6">
      <c r="A108" s="61">
        <f t="shared" si="2"/>
        <v>88</v>
      </c>
      <c r="B108" s="57"/>
      <c r="C108" s="59" t="s">
        <v>157</v>
      </c>
      <c r="D108" s="65"/>
      <c r="E108" s="55"/>
      <c r="F108" s="65"/>
    </row>
    <row r="109" spans="1:6">
      <c r="A109" s="61">
        <f t="shared" si="2"/>
        <v>89</v>
      </c>
      <c r="B109" s="57"/>
      <c r="C109" s="76"/>
      <c r="D109" s="65"/>
      <c r="E109" s="55"/>
      <c r="F109" s="65"/>
    </row>
    <row r="110" spans="1:6">
      <c r="A110" s="61">
        <f t="shared" si="2"/>
        <v>90</v>
      </c>
      <c r="B110" s="57"/>
      <c r="C110" s="77" t="s">
        <v>158</v>
      </c>
      <c r="D110" s="57" t="s">
        <v>228</v>
      </c>
      <c r="E110" s="55"/>
      <c r="F110" s="73" t="s">
        <v>228</v>
      </c>
    </row>
    <row r="111" spans="1:6">
      <c r="A111" s="61">
        <f t="shared" si="2"/>
        <v>91</v>
      </c>
      <c r="B111" s="57"/>
      <c r="C111" s="78"/>
      <c r="D111" s="79"/>
      <c r="E111" s="55"/>
      <c r="F111" s="55"/>
    </row>
    <row r="112" spans="1:6">
      <c r="A112" s="61">
        <f t="shared" si="2"/>
        <v>92</v>
      </c>
      <c r="B112" s="57"/>
      <c r="C112" s="59" t="s">
        <v>159</v>
      </c>
      <c r="D112" s="80"/>
      <c r="E112" s="55"/>
      <c r="F112" s="55"/>
    </row>
    <row r="113" spans="1:6">
      <c r="A113" s="61">
        <f t="shared" si="2"/>
        <v>93</v>
      </c>
      <c r="B113" s="57"/>
      <c r="C113" s="77" t="s">
        <v>229</v>
      </c>
      <c r="D113" s="57"/>
      <c r="E113" s="55"/>
      <c r="F113" s="55"/>
    </row>
    <row r="114" spans="1:6">
      <c r="A114" s="61">
        <f t="shared" si="2"/>
        <v>94</v>
      </c>
      <c r="B114" s="57"/>
      <c r="C114" s="59"/>
      <c r="D114" s="57"/>
      <c r="E114" s="55"/>
      <c r="F114" s="55"/>
    </row>
    <row r="115" spans="1:6">
      <c r="A115" s="61">
        <f t="shared" si="2"/>
        <v>95</v>
      </c>
      <c r="B115" s="57"/>
      <c r="C115" s="59" t="s">
        <v>230</v>
      </c>
      <c r="D115" s="65"/>
      <c r="E115" s="55"/>
      <c r="F115" s="55"/>
    </row>
    <row r="116" spans="1:6">
      <c r="A116" s="55"/>
      <c r="B116" s="55"/>
      <c r="C116" s="55"/>
      <c r="D116" s="55"/>
      <c r="E116" s="55"/>
      <c r="F116" s="55"/>
    </row>
    <row r="117" spans="1:6">
      <c r="A117" s="185" t="s">
        <v>160</v>
      </c>
      <c r="B117" s="185"/>
      <c r="C117" s="185"/>
      <c r="D117" s="185"/>
      <c r="E117" s="185"/>
      <c r="F117" s="185"/>
    </row>
    <row r="118" spans="1:6">
      <c r="A118" s="81"/>
      <c r="B118" s="81"/>
      <c r="C118" s="81"/>
      <c r="D118" s="81"/>
      <c r="E118" s="81"/>
      <c r="F118" s="81"/>
    </row>
    <row r="119" spans="1:6">
      <c r="A119" s="55"/>
      <c r="B119" s="55"/>
      <c r="C119" s="55"/>
      <c r="D119" s="55"/>
      <c r="E119" s="55"/>
      <c r="F119" s="55"/>
    </row>
    <row r="120" spans="1:6">
      <c r="A120" s="82" t="s">
        <v>2</v>
      </c>
      <c r="B120" s="83"/>
      <c r="C120" s="84"/>
      <c r="D120" s="56" t="s">
        <v>68</v>
      </c>
      <c r="E120" s="55"/>
      <c r="F120" s="56" t="s">
        <v>120</v>
      </c>
    </row>
    <row r="121" spans="1:6" ht="16" thickBot="1">
      <c r="A121" s="85" t="s">
        <v>4</v>
      </c>
      <c r="B121" s="83"/>
      <c r="C121" s="86" t="s">
        <v>161</v>
      </c>
      <c r="D121" s="87"/>
      <c r="E121" s="87"/>
      <c r="F121" s="55"/>
    </row>
    <row r="122" spans="1:6" ht="16" thickBot="1">
      <c r="A122" s="82"/>
      <c r="B122" s="83"/>
      <c r="C122" s="86"/>
      <c r="D122" s="88" t="s">
        <v>63</v>
      </c>
      <c r="E122" s="55"/>
      <c r="F122" s="89" t="s">
        <v>63</v>
      </c>
    </row>
    <row r="123" spans="1:6">
      <c r="A123" s="82">
        <v>96</v>
      </c>
      <c r="B123" s="83"/>
      <c r="C123" s="90" t="s">
        <v>162</v>
      </c>
      <c r="D123" s="91" t="s">
        <v>231</v>
      </c>
      <c r="E123" s="91"/>
      <c r="F123" s="92" t="s">
        <v>231</v>
      </c>
    </row>
    <row r="124" spans="1:6">
      <c r="A124" s="82">
        <f>+A123+1</f>
        <v>97</v>
      </c>
      <c r="B124" s="83"/>
      <c r="C124" s="90" t="s">
        <v>163</v>
      </c>
      <c r="D124" s="93" t="s">
        <v>50</v>
      </c>
      <c r="E124" s="93"/>
      <c r="F124" s="94" t="s">
        <v>318</v>
      </c>
    </row>
    <row r="125" spans="1:6" ht="16" thickBot="1">
      <c r="A125" s="82">
        <f t="shared" ref="A125:A186" si="3">+A124+1</f>
        <v>98</v>
      </c>
      <c r="B125" s="83"/>
      <c r="C125" s="95" t="s">
        <v>164</v>
      </c>
      <c r="D125" s="96" t="s">
        <v>50</v>
      </c>
      <c r="E125" s="87"/>
      <c r="F125" s="94" t="s">
        <v>165</v>
      </c>
    </row>
    <row r="126" spans="1:6">
      <c r="A126" s="82">
        <f t="shared" si="3"/>
        <v>99</v>
      </c>
      <c r="B126" s="83"/>
      <c r="C126" s="90" t="s">
        <v>232</v>
      </c>
      <c r="D126" s="97"/>
      <c r="E126" s="98"/>
      <c r="F126" s="55"/>
    </row>
    <row r="127" spans="1:6">
      <c r="A127" s="82">
        <f t="shared" si="3"/>
        <v>100</v>
      </c>
      <c r="B127" s="83"/>
      <c r="C127" s="90" t="s">
        <v>233</v>
      </c>
      <c r="D127" s="97"/>
      <c r="E127" s="98"/>
      <c r="F127" s="55"/>
    </row>
    <row r="128" spans="1:6">
      <c r="A128" s="82">
        <f t="shared" si="3"/>
        <v>101</v>
      </c>
      <c r="B128" s="83"/>
      <c r="C128" s="90" t="s">
        <v>234</v>
      </c>
      <c r="D128" s="97"/>
      <c r="E128" s="98"/>
      <c r="F128" s="55"/>
    </row>
    <row r="129" spans="1:6">
      <c r="A129" s="82">
        <f t="shared" si="3"/>
        <v>102</v>
      </c>
      <c r="B129" s="83"/>
      <c r="C129" s="90" t="s">
        <v>235</v>
      </c>
      <c r="D129" s="97"/>
      <c r="E129" s="98"/>
      <c r="F129" s="55"/>
    </row>
    <row r="130" spans="1:6">
      <c r="A130" s="82">
        <f t="shared" si="3"/>
        <v>103</v>
      </c>
      <c r="B130" s="83"/>
      <c r="C130" s="83"/>
      <c r="D130" s="97"/>
      <c r="E130" s="98"/>
      <c r="F130" s="55"/>
    </row>
    <row r="131" spans="1:6">
      <c r="A131" s="82">
        <f t="shared" si="3"/>
        <v>104</v>
      </c>
      <c r="B131" s="83"/>
      <c r="C131" s="90" t="s">
        <v>236</v>
      </c>
      <c r="D131" s="99"/>
      <c r="E131" s="100"/>
      <c r="F131" s="55"/>
    </row>
    <row r="132" spans="1:6">
      <c r="A132" s="82">
        <f t="shared" si="3"/>
        <v>105</v>
      </c>
      <c r="B132" s="83"/>
      <c r="C132" s="83"/>
      <c r="D132" s="93"/>
      <c r="E132" s="83"/>
      <c r="F132" s="55"/>
    </row>
    <row r="133" spans="1:6" ht="16" thickBot="1">
      <c r="A133" s="82">
        <f t="shared" si="3"/>
        <v>106</v>
      </c>
      <c r="B133" s="83"/>
      <c r="C133" s="86" t="s">
        <v>166</v>
      </c>
      <c r="D133" s="96" t="s">
        <v>63</v>
      </c>
      <c r="E133" s="55"/>
      <c r="F133" s="101" t="s">
        <v>63</v>
      </c>
    </row>
    <row r="134" spans="1:6">
      <c r="A134" s="82">
        <f t="shared" si="3"/>
        <v>107</v>
      </c>
      <c r="B134" s="83"/>
      <c r="C134" s="90" t="s">
        <v>167</v>
      </c>
      <c r="D134" s="91" t="s">
        <v>237</v>
      </c>
      <c r="E134" s="55"/>
      <c r="F134" s="92" t="s">
        <v>237</v>
      </c>
    </row>
    <row r="135" spans="1:6">
      <c r="A135" s="82">
        <f t="shared" si="3"/>
        <v>108</v>
      </c>
      <c r="B135" s="83"/>
      <c r="C135" s="90" t="s">
        <v>168</v>
      </c>
      <c r="D135" s="93" t="s">
        <v>50</v>
      </c>
      <c r="E135" s="55"/>
      <c r="F135" s="94" t="s">
        <v>319</v>
      </c>
    </row>
    <row r="136" spans="1:6" ht="16" thickBot="1">
      <c r="A136" s="82">
        <f t="shared" si="3"/>
        <v>109</v>
      </c>
      <c r="B136" s="83"/>
      <c r="C136" s="95" t="s">
        <v>169</v>
      </c>
      <c r="D136" s="93" t="s">
        <v>50</v>
      </c>
      <c r="E136" s="55"/>
      <c r="F136" s="94" t="s">
        <v>165</v>
      </c>
    </row>
    <row r="137" spans="1:6">
      <c r="A137" s="82">
        <f t="shared" si="3"/>
        <v>110</v>
      </c>
      <c r="B137" s="83"/>
      <c r="C137" s="90" t="s">
        <v>238</v>
      </c>
      <c r="D137" s="97"/>
      <c r="E137" s="98"/>
      <c r="F137" s="94" t="s">
        <v>320</v>
      </c>
    </row>
    <row r="138" spans="1:6">
      <c r="A138" s="82">
        <f t="shared" si="3"/>
        <v>111</v>
      </c>
      <c r="B138" s="83"/>
      <c r="C138" s="83"/>
      <c r="D138" s="97"/>
      <c r="E138" s="98"/>
      <c r="F138" s="55"/>
    </row>
    <row r="139" spans="1:6">
      <c r="A139" s="82">
        <f t="shared" si="3"/>
        <v>112</v>
      </c>
      <c r="B139" s="83"/>
      <c r="C139" s="90" t="s">
        <v>239</v>
      </c>
      <c r="D139" s="99"/>
      <c r="E139" s="100"/>
      <c r="F139" s="55"/>
    </row>
    <row r="140" spans="1:6">
      <c r="A140" s="82">
        <f t="shared" si="3"/>
        <v>113</v>
      </c>
      <c r="B140" s="83"/>
      <c r="C140" s="83"/>
      <c r="D140" s="97"/>
      <c r="E140" s="98"/>
      <c r="F140" s="55"/>
    </row>
    <row r="141" spans="1:6" ht="16" thickBot="1">
      <c r="A141" s="82">
        <f t="shared" si="3"/>
        <v>114</v>
      </c>
      <c r="B141" s="83"/>
      <c r="C141" s="86" t="s">
        <v>87</v>
      </c>
      <c r="D141" s="96" t="s">
        <v>63</v>
      </c>
      <c r="E141" s="55"/>
      <c r="F141" s="102" t="s">
        <v>63</v>
      </c>
    </row>
    <row r="142" spans="1:6">
      <c r="A142" s="82">
        <f t="shared" si="3"/>
        <v>115</v>
      </c>
      <c r="B142" s="83"/>
      <c r="C142" s="83" t="s">
        <v>170</v>
      </c>
      <c r="D142" s="91" t="s">
        <v>240</v>
      </c>
      <c r="E142" s="55"/>
      <c r="F142" s="92" t="s">
        <v>240</v>
      </c>
    </row>
    <row r="143" spans="1:6">
      <c r="A143" s="82">
        <f t="shared" si="3"/>
        <v>116</v>
      </c>
      <c r="B143" s="83"/>
      <c r="C143" s="90" t="s">
        <v>163</v>
      </c>
      <c r="D143" s="91" t="s">
        <v>50</v>
      </c>
      <c r="E143" s="100"/>
      <c r="F143" s="94" t="s">
        <v>321</v>
      </c>
    </row>
    <row r="144" spans="1:6">
      <c r="A144" s="82">
        <f t="shared" si="3"/>
        <v>117</v>
      </c>
      <c r="B144" s="83"/>
      <c r="C144" s="103" t="s">
        <v>241</v>
      </c>
      <c r="D144" s="104"/>
      <c r="E144" s="105"/>
      <c r="F144" s="55"/>
    </row>
    <row r="145" spans="1:6">
      <c r="A145" s="82">
        <f t="shared" si="3"/>
        <v>118</v>
      </c>
      <c r="B145" s="83"/>
      <c r="C145" s="90" t="s">
        <v>242</v>
      </c>
      <c r="D145" s="106"/>
      <c r="E145" s="105"/>
      <c r="F145" s="55"/>
    </row>
    <row r="146" spans="1:6">
      <c r="A146" s="82">
        <f t="shared" si="3"/>
        <v>119</v>
      </c>
      <c r="B146" s="83"/>
      <c r="C146" s="90" t="s">
        <v>243</v>
      </c>
      <c r="D146" s="106"/>
      <c r="E146" s="105"/>
      <c r="F146" s="55"/>
    </row>
    <row r="147" spans="1:6">
      <c r="A147" s="82">
        <f t="shared" si="3"/>
        <v>120</v>
      </c>
      <c r="B147" s="83"/>
      <c r="C147" s="90" t="s">
        <v>244</v>
      </c>
      <c r="D147" s="106"/>
      <c r="E147" s="105"/>
      <c r="F147" s="55"/>
    </row>
    <row r="148" spans="1:6">
      <c r="A148" s="82">
        <f t="shared" si="3"/>
        <v>121</v>
      </c>
      <c r="B148" s="83"/>
      <c r="C148" s="83"/>
      <c r="D148" s="97"/>
      <c r="E148" s="98"/>
      <c r="F148" s="55"/>
    </row>
    <row r="149" spans="1:6">
      <c r="A149" s="82">
        <f t="shared" si="3"/>
        <v>122</v>
      </c>
      <c r="B149" s="83"/>
      <c r="C149" s="90" t="s">
        <v>245</v>
      </c>
      <c r="D149" s="97"/>
      <c r="E149" s="98"/>
      <c r="F149" s="55"/>
    </row>
    <row r="150" spans="1:6">
      <c r="A150" s="82">
        <f t="shared" si="3"/>
        <v>123</v>
      </c>
      <c r="B150" s="83"/>
      <c r="C150" s="83"/>
      <c r="D150" s="97"/>
      <c r="E150" s="55"/>
      <c r="F150" s="55"/>
    </row>
    <row r="151" spans="1:6" ht="16" thickBot="1">
      <c r="A151" s="82">
        <f t="shared" si="3"/>
        <v>124</v>
      </c>
      <c r="B151" s="83"/>
      <c r="C151" s="83"/>
      <c r="D151" s="96" t="s">
        <v>63</v>
      </c>
      <c r="E151" s="55"/>
      <c r="F151" s="107" t="s">
        <v>63</v>
      </c>
    </row>
    <row r="152" spans="1:6">
      <c r="A152" s="82">
        <f t="shared" si="3"/>
        <v>125</v>
      </c>
      <c r="B152" s="83"/>
      <c r="C152" s="83" t="s">
        <v>171</v>
      </c>
      <c r="D152" s="91" t="s">
        <v>90</v>
      </c>
      <c r="E152" s="55"/>
      <c r="F152" s="92" t="s">
        <v>90</v>
      </c>
    </row>
    <row r="153" spans="1:6">
      <c r="A153" s="82">
        <f t="shared" si="3"/>
        <v>126</v>
      </c>
      <c r="B153" s="83"/>
      <c r="C153" s="83" t="s">
        <v>172</v>
      </c>
      <c r="D153" s="97"/>
      <c r="E153" s="55"/>
      <c r="F153" s="94" t="s">
        <v>322</v>
      </c>
    </row>
    <row r="154" spans="1:6">
      <c r="A154" s="82">
        <f t="shared" si="3"/>
        <v>127</v>
      </c>
      <c r="B154" s="83"/>
      <c r="C154" s="108" t="s">
        <v>246</v>
      </c>
      <c r="D154" s="104"/>
      <c r="E154" s="109"/>
      <c r="F154" s="94" t="s">
        <v>323</v>
      </c>
    </row>
    <row r="155" spans="1:6">
      <c r="A155" s="82">
        <f t="shared" si="3"/>
        <v>128</v>
      </c>
      <c r="B155" s="83"/>
      <c r="C155" s="83"/>
      <c r="D155" s="97"/>
      <c r="E155" s="98"/>
      <c r="F155" s="55"/>
    </row>
    <row r="156" spans="1:6">
      <c r="A156" s="82">
        <f t="shared" si="3"/>
        <v>129</v>
      </c>
      <c r="B156" s="83"/>
      <c r="C156" s="90" t="s">
        <v>247</v>
      </c>
      <c r="D156" s="97"/>
      <c r="E156" s="98"/>
      <c r="F156" s="55"/>
    </row>
    <row r="157" spans="1:6">
      <c r="A157" s="82">
        <f t="shared" si="3"/>
        <v>130</v>
      </c>
      <c r="B157" s="83"/>
      <c r="C157" s="83"/>
      <c r="D157" s="97"/>
      <c r="E157" s="98"/>
      <c r="F157" s="55"/>
    </row>
    <row r="158" spans="1:6">
      <c r="A158" s="82">
        <f t="shared" si="3"/>
        <v>131</v>
      </c>
      <c r="B158" s="83"/>
      <c r="C158" s="110" t="s">
        <v>173</v>
      </c>
      <c r="D158" s="91"/>
      <c r="E158" s="98"/>
      <c r="F158" s="55"/>
    </row>
    <row r="159" spans="1:6" ht="16" thickBot="1">
      <c r="A159" s="82">
        <f t="shared" si="3"/>
        <v>132</v>
      </c>
      <c r="B159" s="83"/>
      <c r="C159" s="110"/>
      <c r="D159" s="96" t="s">
        <v>63</v>
      </c>
      <c r="E159" s="55"/>
      <c r="F159" s="88" t="s">
        <v>63</v>
      </c>
    </row>
    <row r="160" spans="1:6">
      <c r="A160" s="82">
        <f t="shared" si="3"/>
        <v>133</v>
      </c>
      <c r="B160" s="83"/>
      <c r="C160" s="110" t="s">
        <v>77</v>
      </c>
      <c r="D160" s="91" t="s">
        <v>174</v>
      </c>
      <c r="E160" s="55"/>
      <c r="F160" s="92" t="s">
        <v>174</v>
      </c>
    </row>
    <row r="161" spans="1:6">
      <c r="A161" s="82">
        <f t="shared" si="3"/>
        <v>134</v>
      </c>
      <c r="B161" s="83"/>
      <c r="C161" s="110" t="s">
        <v>175</v>
      </c>
      <c r="D161" s="91" t="s">
        <v>176</v>
      </c>
      <c r="E161" s="55"/>
      <c r="F161" s="92" t="s">
        <v>176</v>
      </c>
    </row>
    <row r="162" spans="1:6">
      <c r="A162" s="82">
        <f t="shared" si="3"/>
        <v>135</v>
      </c>
      <c r="B162" s="83"/>
      <c r="C162" s="110" t="s">
        <v>177</v>
      </c>
      <c r="D162" s="91" t="s">
        <v>178</v>
      </c>
      <c r="E162" s="55"/>
      <c r="F162" s="92" t="s">
        <v>178</v>
      </c>
    </row>
    <row r="163" spans="1:6">
      <c r="A163" s="82">
        <f t="shared" si="3"/>
        <v>136</v>
      </c>
      <c r="B163" s="83"/>
      <c r="C163" s="110" t="s">
        <v>248</v>
      </c>
      <c r="D163" s="91"/>
      <c r="E163" s="98"/>
      <c r="F163" s="55"/>
    </row>
    <row r="164" spans="1:6">
      <c r="A164" s="82">
        <f t="shared" si="3"/>
        <v>137</v>
      </c>
      <c r="B164" s="83"/>
      <c r="C164" s="110"/>
      <c r="D164" s="91"/>
      <c r="E164" s="98"/>
      <c r="F164" s="55"/>
    </row>
    <row r="165" spans="1:6">
      <c r="A165" s="82">
        <f t="shared" si="3"/>
        <v>138</v>
      </c>
      <c r="B165" s="83"/>
      <c r="C165" s="110" t="s">
        <v>179</v>
      </c>
      <c r="D165" s="91"/>
      <c r="E165" s="55"/>
      <c r="F165" s="55"/>
    </row>
    <row r="166" spans="1:6">
      <c r="A166" s="82">
        <f t="shared" si="3"/>
        <v>139</v>
      </c>
      <c r="B166" s="83"/>
      <c r="C166" s="110" t="s">
        <v>180</v>
      </c>
      <c r="D166" s="111" t="s">
        <v>249</v>
      </c>
      <c r="E166" s="55"/>
      <c r="F166" s="112" t="s">
        <v>249</v>
      </c>
    </row>
    <row r="167" spans="1:6">
      <c r="A167" s="82">
        <f t="shared" si="3"/>
        <v>140</v>
      </c>
      <c r="B167" s="83"/>
      <c r="C167" s="110" t="s">
        <v>181</v>
      </c>
      <c r="D167" s="111" t="s">
        <v>250</v>
      </c>
      <c r="E167" s="55"/>
      <c r="F167" s="112" t="s">
        <v>250</v>
      </c>
    </row>
    <row r="168" spans="1:6">
      <c r="A168" s="82">
        <f t="shared" si="3"/>
        <v>141</v>
      </c>
      <c r="B168" s="83"/>
      <c r="C168" s="110" t="s">
        <v>251</v>
      </c>
      <c r="D168" s="91"/>
      <c r="E168" s="55"/>
      <c r="F168" s="55"/>
    </row>
    <row r="169" spans="1:6">
      <c r="A169" s="82">
        <f t="shared" si="3"/>
        <v>142</v>
      </c>
      <c r="B169" s="83"/>
      <c r="C169" s="110"/>
      <c r="D169" s="91"/>
      <c r="E169" s="83"/>
      <c r="F169" s="55"/>
    </row>
    <row r="170" spans="1:6">
      <c r="A170" s="82">
        <f t="shared" si="3"/>
        <v>143</v>
      </c>
      <c r="B170" s="113"/>
      <c r="C170" s="114" t="s">
        <v>182</v>
      </c>
      <c r="D170" s="115" t="s">
        <v>63</v>
      </c>
      <c r="E170" s="98"/>
      <c r="F170" s="116" t="s">
        <v>63</v>
      </c>
    </row>
    <row r="171" spans="1:6">
      <c r="A171" s="82">
        <f t="shared" si="3"/>
        <v>144</v>
      </c>
      <c r="B171" s="113"/>
      <c r="C171" s="87" t="s">
        <v>183</v>
      </c>
      <c r="D171" s="91" t="s">
        <v>184</v>
      </c>
      <c r="E171" s="98"/>
      <c r="F171" s="117" t="s">
        <v>184</v>
      </c>
    </row>
    <row r="172" spans="1:6">
      <c r="A172" s="82">
        <f t="shared" si="3"/>
        <v>145</v>
      </c>
      <c r="B172" s="118"/>
      <c r="C172" s="110"/>
      <c r="D172" s="91"/>
      <c r="E172" s="98"/>
      <c r="F172" s="119"/>
    </row>
    <row r="173" spans="1:6">
      <c r="A173" s="82">
        <f t="shared" si="3"/>
        <v>146</v>
      </c>
      <c r="B173" s="113"/>
      <c r="C173" s="110" t="s">
        <v>185</v>
      </c>
      <c r="D173" s="91" t="s">
        <v>186</v>
      </c>
      <c r="E173" s="98"/>
      <c r="F173" s="117" t="s">
        <v>186</v>
      </c>
    </row>
    <row r="174" spans="1:6">
      <c r="A174" s="82">
        <f t="shared" si="3"/>
        <v>147</v>
      </c>
      <c r="B174" s="113"/>
      <c r="C174" s="110"/>
      <c r="D174" s="91"/>
      <c r="E174" s="98"/>
      <c r="F174" s="119"/>
    </row>
    <row r="175" spans="1:6">
      <c r="A175" s="82">
        <f t="shared" si="3"/>
        <v>148</v>
      </c>
      <c r="B175" s="113"/>
      <c r="C175" s="114" t="s">
        <v>187</v>
      </c>
      <c r="D175" s="115" t="s">
        <v>63</v>
      </c>
      <c r="E175" s="98"/>
      <c r="F175" s="116" t="s">
        <v>63</v>
      </c>
    </row>
    <row r="176" spans="1:6">
      <c r="A176" s="82">
        <f t="shared" si="3"/>
        <v>149</v>
      </c>
      <c r="B176" s="113"/>
      <c r="C176" s="110" t="s">
        <v>188</v>
      </c>
      <c r="D176" s="91" t="s">
        <v>189</v>
      </c>
      <c r="E176" s="87"/>
      <c r="F176" s="117" t="s">
        <v>189</v>
      </c>
    </row>
    <row r="177" spans="1:6">
      <c r="A177" s="82">
        <f t="shared" si="3"/>
        <v>150</v>
      </c>
      <c r="B177" s="113"/>
      <c r="C177" s="110" t="s">
        <v>190</v>
      </c>
      <c r="D177" s="91" t="s">
        <v>191</v>
      </c>
      <c r="E177" s="98"/>
      <c r="F177" s="117" t="s">
        <v>191</v>
      </c>
    </row>
    <row r="178" spans="1:6">
      <c r="A178" s="82">
        <f t="shared" si="3"/>
        <v>151</v>
      </c>
      <c r="B178" s="113"/>
      <c r="C178" s="110" t="s">
        <v>192</v>
      </c>
      <c r="D178" s="91" t="s">
        <v>193</v>
      </c>
      <c r="E178" s="98"/>
      <c r="F178" s="117" t="s">
        <v>193</v>
      </c>
    </row>
    <row r="179" spans="1:6">
      <c r="A179" s="82">
        <f t="shared" si="3"/>
        <v>152</v>
      </c>
      <c r="B179" s="113"/>
      <c r="C179" s="110" t="s">
        <v>194</v>
      </c>
      <c r="D179" s="91" t="s">
        <v>195</v>
      </c>
      <c r="E179" s="98"/>
      <c r="F179" s="117" t="s">
        <v>195</v>
      </c>
    </row>
    <row r="180" spans="1:6">
      <c r="A180" s="82">
        <f t="shared" si="3"/>
        <v>153</v>
      </c>
      <c r="B180" s="113"/>
      <c r="C180" s="120" t="s">
        <v>196</v>
      </c>
      <c r="D180" s="97" t="s">
        <v>252</v>
      </c>
      <c r="E180" s="87"/>
      <c r="F180" s="121" t="s">
        <v>252</v>
      </c>
    </row>
    <row r="181" spans="1:6">
      <c r="A181" s="82">
        <f t="shared" si="3"/>
        <v>154</v>
      </c>
      <c r="B181" s="83"/>
      <c r="C181" s="110"/>
      <c r="D181" s="91"/>
      <c r="E181" s="98"/>
      <c r="F181" s="119"/>
    </row>
    <row r="182" spans="1:6" ht="16" thickBot="1">
      <c r="A182" s="82">
        <f t="shared" si="3"/>
        <v>155</v>
      </c>
      <c r="B182" s="83"/>
      <c r="C182" s="110"/>
      <c r="D182" s="96" t="s">
        <v>63</v>
      </c>
      <c r="E182" s="55"/>
      <c r="F182" s="122" t="s">
        <v>63</v>
      </c>
    </row>
    <row r="183" spans="1:6">
      <c r="A183" s="82">
        <f t="shared" si="3"/>
        <v>156</v>
      </c>
      <c r="B183" s="83"/>
      <c r="C183" s="86" t="s">
        <v>197</v>
      </c>
      <c r="D183" s="123" t="s">
        <v>198</v>
      </c>
      <c r="E183" s="55"/>
      <c r="F183" s="125" t="s">
        <v>344</v>
      </c>
    </row>
    <row r="184" spans="1:6">
      <c r="A184" s="82">
        <f t="shared" si="3"/>
        <v>157</v>
      </c>
      <c r="B184" s="83"/>
      <c r="C184" s="86" t="s">
        <v>199</v>
      </c>
      <c r="D184" s="124" t="s">
        <v>191</v>
      </c>
      <c r="E184" s="55"/>
      <c r="F184" s="125" t="s">
        <v>191</v>
      </c>
    </row>
    <row r="185" spans="1:6">
      <c r="A185" s="82">
        <f t="shared" si="3"/>
        <v>158</v>
      </c>
      <c r="B185" s="83"/>
      <c r="C185" s="120" t="s">
        <v>200</v>
      </c>
      <c r="D185" s="124" t="s">
        <v>253</v>
      </c>
      <c r="E185" s="55"/>
      <c r="F185" s="133" t="s">
        <v>253</v>
      </c>
    </row>
    <row r="186" spans="1:6">
      <c r="A186" s="82">
        <f t="shared" si="3"/>
        <v>159</v>
      </c>
      <c r="B186" s="83"/>
      <c r="C186" s="110" t="s">
        <v>254</v>
      </c>
      <c r="D186" s="93"/>
      <c r="E186" s="55"/>
      <c r="F186" s="55"/>
    </row>
    <row r="187" spans="1:6">
      <c r="A187" s="55"/>
      <c r="B187" s="55"/>
      <c r="C187" s="55"/>
      <c r="D187" s="126"/>
      <c r="E187" s="55"/>
      <c r="F187" s="55"/>
    </row>
    <row r="188" spans="1:6">
      <c r="A188" s="55"/>
      <c r="B188" s="55" t="s">
        <v>201</v>
      </c>
      <c r="C188" s="55"/>
      <c r="D188" s="126"/>
      <c r="E188" s="55"/>
      <c r="F188" s="55"/>
    </row>
    <row r="189" spans="1:6">
      <c r="A189" s="55"/>
      <c r="B189" s="55"/>
      <c r="C189" s="127" t="s">
        <v>202</v>
      </c>
      <c r="D189" s="126"/>
      <c r="E189" s="55"/>
      <c r="F189" s="55"/>
    </row>
    <row r="190" spans="1:6">
      <c r="A190" s="55"/>
      <c r="B190" s="55"/>
      <c r="C190" s="127"/>
      <c r="D190" s="126"/>
      <c r="E190" s="55"/>
      <c r="F190" s="55"/>
    </row>
    <row r="191" spans="1:6">
      <c r="A191" s="55"/>
      <c r="B191" s="55"/>
      <c r="C191" s="55" t="s">
        <v>255</v>
      </c>
      <c r="D191" s="126"/>
      <c r="E191" s="55"/>
      <c r="F191" s="55"/>
    </row>
    <row r="192" spans="1:6">
      <c r="A192" s="55"/>
      <c r="B192" s="55"/>
      <c r="C192" s="55"/>
      <c r="D192" s="126"/>
      <c r="E192" s="55"/>
      <c r="F192" s="55"/>
    </row>
    <row r="193" spans="1:6">
      <c r="A193" s="55"/>
      <c r="B193" s="55"/>
      <c r="C193" s="128" t="s">
        <v>203</v>
      </c>
      <c r="D193" s="128"/>
      <c r="E193" s="128"/>
      <c r="F193" s="128"/>
    </row>
  </sheetData>
  <mergeCells count="3">
    <mergeCell ref="A117:F117"/>
    <mergeCell ref="A1:F1"/>
    <mergeCell ref="A2:F2"/>
  </mergeCells>
  <pageMargins left="0.7" right="0.7" top="0.75" bottom="0.75" header="0.3" footer="0.3"/>
  <pageSetup scale="49" fitToHeight="3" orientation="portrait" r:id="rId1"/>
  <headerFooter>
    <oddHeader>&amp;C&amp;"Arial MT,Bold"&amp;10ESTIMATED SERVICE YEAR ATRR
BLACK HILLS POWER, INC.
SUPPORTING SCHEDULES&amp;RPage &amp;P of &amp;N</oddHeader>
  </headerFooter>
  <rowBreaks count="2" manualBreakCount="2">
    <brk id="65" max="16383"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18"/>
  <sheetViews>
    <sheetView zoomScaleNormal="100" workbookViewId="0">
      <selection activeCell="E7" sqref="E7"/>
    </sheetView>
  </sheetViews>
  <sheetFormatPr defaultColWidth="7.07421875" defaultRowHeight="12.5"/>
  <cols>
    <col min="1" max="1" width="5.53515625" style="1" customWidth="1"/>
    <col min="2" max="2" width="35.53515625" style="1" customWidth="1"/>
    <col min="3" max="3" width="14.765625" style="1" customWidth="1"/>
    <col min="4" max="4" width="11.07421875" style="2" customWidth="1"/>
    <col min="5" max="16384" width="7.07421875" style="1"/>
  </cols>
  <sheetData>
    <row r="2" spans="1:6" ht="13">
      <c r="F2" s="3"/>
    </row>
    <row r="3" spans="1:6" ht="13">
      <c r="A3" s="187" t="s">
        <v>300</v>
      </c>
      <c r="B3" s="187"/>
      <c r="C3" s="187"/>
      <c r="D3" s="187"/>
      <c r="F3" s="4"/>
    </row>
    <row r="4" spans="1:6" ht="13">
      <c r="A4" s="187" t="s">
        <v>0</v>
      </c>
      <c r="B4" s="187"/>
      <c r="C4" s="187"/>
      <c r="D4" s="187"/>
    </row>
    <row r="5" spans="1:6" s="5" customFormat="1" ht="13">
      <c r="A5" s="187" t="s">
        <v>1</v>
      </c>
      <c r="B5" s="187"/>
      <c r="C5" s="187"/>
      <c r="D5" s="187"/>
    </row>
    <row r="6" spans="1:6">
      <c r="B6" s="188"/>
      <c r="C6" s="189"/>
      <c r="D6" s="189"/>
    </row>
    <row r="7" spans="1:6">
      <c r="A7" s="6" t="s">
        <v>2</v>
      </c>
      <c r="C7" s="7" t="s">
        <v>3</v>
      </c>
      <c r="D7" s="8"/>
    </row>
    <row r="8" spans="1:6">
      <c r="A8" s="9" t="s">
        <v>4</v>
      </c>
      <c r="C8" s="134" t="s">
        <v>5</v>
      </c>
      <c r="D8" s="135" t="s">
        <v>6</v>
      </c>
    </row>
    <row r="9" spans="1:6">
      <c r="A9" s="11">
        <v>1</v>
      </c>
      <c r="B9" s="5" t="s">
        <v>7</v>
      </c>
      <c r="C9" s="1" t="s">
        <v>8</v>
      </c>
      <c r="D9" s="12">
        <v>152829</v>
      </c>
    </row>
    <row r="10" spans="1:6">
      <c r="A10" s="11">
        <v>2</v>
      </c>
      <c r="B10" s="1" t="s">
        <v>9</v>
      </c>
      <c r="C10" s="1" t="s">
        <v>20</v>
      </c>
      <c r="D10" s="14">
        <v>274491</v>
      </c>
      <c r="F10" s="148"/>
    </row>
    <row r="11" spans="1:6">
      <c r="A11" s="11">
        <v>3</v>
      </c>
      <c r="B11" s="1" t="s">
        <v>10</v>
      </c>
      <c r="C11" s="1" t="s">
        <v>11</v>
      </c>
      <c r="D11" s="14">
        <v>299028</v>
      </c>
    </row>
    <row r="12" spans="1:6" ht="14.5">
      <c r="A12" s="11">
        <v>4</v>
      </c>
      <c r="B12" s="1" t="s">
        <v>12</v>
      </c>
      <c r="C12" s="13" t="s">
        <v>54</v>
      </c>
      <c r="D12" s="14">
        <v>0</v>
      </c>
    </row>
    <row r="13" spans="1:6" ht="13" thickBot="1">
      <c r="A13" s="11">
        <v>5</v>
      </c>
      <c r="B13" s="15" t="s">
        <v>13</v>
      </c>
      <c r="D13" s="16">
        <f>SUM(D9:D12)</f>
        <v>726348</v>
      </c>
    </row>
    <row r="14" spans="1:6" ht="13" thickTop="1">
      <c r="A14" s="11">
        <v>6</v>
      </c>
    </row>
    <row r="15" spans="1:6">
      <c r="A15" s="11">
        <v>7</v>
      </c>
    </row>
    <row r="16" spans="1:6" ht="13">
      <c r="A16" s="11">
        <v>8</v>
      </c>
      <c r="B16" s="17" t="s">
        <v>14</v>
      </c>
      <c r="D16" s="12"/>
    </row>
    <row r="17" spans="1:7">
      <c r="A17" s="11">
        <v>9</v>
      </c>
      <c r="D17" s="12"/>
    </row>
    <row r="18" spans="1:7">
      <c r="A18" s="11">
        <v>10</v>
      </c>
      <c r="B18" s="1" t="s">
        <v>15</v>
      </c>
      <c r="C18" s="13"/>
      <c r="D18" s="14"/>
    </row>
    <row r="19" spans="1:7" ht="12.75" customHeight="1">
      <c r="A19" s="11">
        <v>11</v>
      </c>
      <c r="C19" s="13"/>
      <c r="D19" s="14"/>
    </row>
    <row r="20" spans="1:7">
      <c r="A20" s="11">
        <v>12</v>
      </c>
      <c r="C20" s="13"/>
      <c r="D20" s="14"/>
    </row>
    <row r="21" spans="1:7">
      <c r="A21" s="11">
        <v>13</v>
      </c>
      <c r="C21" s="18"/>
      <c r="D21" s="19"/>
    </row>
    <row r="22" spans="1:7" ht="16.5" customHeight="1">
      <c r="A22" s="11">
        <v>14</v>
      </c>
      <c r="B22" s="1" t="s">
        <v>16</v>
      </c>
      <c r="C22" s="20"/>
      <c r="D22" s="21">
        <f>SUM(D18:D21)</f>
        <v>0</v>
      </c>
    </row>
    <row r="23" spans="1:7">
      <c r="A23" s="11">
        <v>15</v>
      </c>
      <c r="B23" s="18"/>
      <c r="C23" s="18"/>
      <c r="D23" s="14"/>
      <c r="E23" s="18"/>
      <c r="F23" s="18"/>
      <c r="G23" s="18"/>
    </row>
    <row r="24" spans="1:7" ht="13" thickBot="1">
      <c r="A24" s="11">
        <v>16</v>
      </c>
      <c r="B24" s="5" t="s">
        <v>17</v>
      </c>
      <c r="D24" s="16">
        <f>+D22/3</f>
        <v>0</v>
      </c>
      <c r="E24" s="18"/>
      <c r="F24" s="18"/>
      <c r="G24" s="18"/>
    </row>
    <row r="25" spans="1:7" ht="13" thickTop="1">
      <c r="A25" s="11">
        <v>17</v>
      </c>
      <c r="B25" s="5"/>
      <c r="D25" s="51"/>
      <c r="E25" s="18"/>
      <c r="F25" s="18"/>
      <c r="G25" s="18"/>
    </row>
    <row r="26" spans="1:7">
      <c r="A26" s="11">
        <v>18</v>
      </c>
      <c r="B26" s="5"/>
      <c r="D26" s="51"/>
      <c r="E26" s="18"/>
      <c r="F26" s="18"/>
      <c r="G26" s="18"/>
    </row>
    <row r="27" spans="1:7" ht="13">
      <c r="A27" s="11">
        <v>19</v>
      </c>
      <c r="B27" s="17" t="s">
        <v>49</v>
      </c>
      <c r="D27" s="51"/>
      <c r="E27" s="18"/>
      <c r="F27" s="18"/>
      <c r="G27" s="18"/>
    </row>
    <row r="28" spans="1:7" ht="14.5">
      <c r="A28" s="11">
        <v>20</v>
      </c>
      <c r="B28" s="1" t="s">
        <v>52</v>
      </c>
      <c r="C28" s="13" t="s">
        <v>55</v>
      </c>
      <c r="D28" s="12"/>
      <c r="E28" s="18"/>
      <c r="F28" s="18"/>
      <c r="G28" s="18"/>
    </row>
    <row r="29" spans="1:7" ht="14.5">
      <c r="A29" s="11">
        <v>21</v>
      </c>
      <c r="B29" s="1" t="s">
        <v>53</v>
      </c>
      <c r="C29" s="13" t="s">
        <v>55</v>
      </c>
      <c r="D29" s="14">
        <v>242516</v>
      </c>
      <c r="E29" s="18"/>
      <c r="F29" s="18"/>
      <c r="G29" s="18"/>
    </row>
    <row r="30" spans="1:7" ht="13" thickBot="1">
      <c r="A30" s="11">
        <v>22</v>
      </c>
      <c r="B30" s="5" t="s">
        <v>49</v>
      </c>
      <c r="D30" s="16">
        <f>SUM(D28:D29)</f>
        <v>242516</v>
      </c>
      <c r="E30" s="18"/>
      <c r="F30" s="18"/>
      <c r="G30" s="18"/>
    </row>
    <row r="31" spans="1:7" ht="13" thickTop="1">
      <c r="A31" s="11"/>
      <c r="B31" s="5"/>
      <c r="D31" s="51"/>
      <c r="E31" s="18"/>
      <c r="F31" s="18"/>
      <c r="G31" s="18"/>
    </row>
    <row r="32" spans="1:7">
      <c r="A32" s="11"/>
      <c r="B32" s="5" t="s">
        <v>51</v>
      </c>
      <c r="D32" s="51"/>
      <c r="E32" s="18"/>
      <c r="F32" s="18"/>
      <c r="G32" s="18"/>
    </row>
    <row r="33" spans="2:4">
      <c r="B33" s="1" t="s">
        <v>56</v>
      </c>
    </row>
    <row r="34" spans="2:4">
      <c r="B34" s="5" t="s">
        <v>18</v>
      </c>
      <c r="D34" s="1"/>
    </row>
    <row r="35" spans="2:4">
      <c r="B35" s="1" t="s">
        <v>57</v>
      </c>
    </row>
    <row r="36" spans="2:4">
      <c r="B36" s="5" t="s">
        <v>58</v>
      </c>
    </row>
    <row r="117" spans="7:8">
      <c r="G117" s="1" t="s">
        <v>19</v>
      </c>
      <c r="H117" s="1">
        <f>+J186</f>
        <v>0</v>
      </c>
    </row>
    <row r="118" spans="7:8">
      <c r="H118" s="1">
        <f>+H117</f>
        <v>0</v>
      </c>
    </row>
  </sheetData>
  <mergeCells count="4">
    <mergeCell ref="A3:D3"/>
    <mergeCell ref="A4:D4"/>
    <mergeCell ref="A5:D5"/>
    <mergeCell ref="B6:D6"/>
  </mergeCells>
  <printOptions horizontalCentered="1"/>
  <pageMargins left="0.75" right="0.75" top="1" bottom="1" header="0.5" footer="0.5"/>
  <pageSetup orientation="portrait" r:id="rId1"/>
  <headerFooter alignWithMargins="0">
    <oddHeader>&amp;C&amp;"Arial MT,Bold"&amp;10ESTIMATED SERVICE YEAR ATRR&amp;"Arial MT,Regular"&amp;12
&amp;"Arial MT,Bold"&amp;10BLACK HILLS POWER, INC.
SUPPORTING SCHEDULES&amp;RPage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15"/>
  <sheetViews>
    <sheetView zoomScaleNormal="100" workbookViewId="0">
      <selection activeCell="A4" sqref="A4:G4"/>
    </sheetView>
  </sheetViews>
  <sheetFormatPr defaultColWidth="7.07421875" defaultRowHeight="12.5"/>
  <cols>
    <col min="1" max="1" width="4.3046875" style="5" customWidth="1"/>
    <col min="2" max="2" width="8.23046875" style="5" customWidth="1"/>
    <col min="3" max="3" width="34.07421875" style="5" customWidth="1"/>
    <col min="4" max="4" width="1.69140625" style="49" customWidth="1"/>
    <col min="5" max="5" width="11.69140625" style="5" bestFit="1" customWidth="1"/>
    <col min="6" max="6" width="1.84375" style="5" customWidth="1"/>
    <col min="7" max="7" width="10.765625" style="5" bestFit="1" customWidth="1"/>
    <col min="8" max="16384" width="7.07421875" style="5"/>
  </cols>
  <sheetData>
    <row r="2" spans="1:7" ht="13">
      <c r="B2" s="190"/>
      <c r="C2" s="187"/>
      <c r="D2" s="187"/>
    </row>
    <row r="3" spans="1:7" ht="13">
      <c r="A3" s="187" t="s">
        <v>301</v>
      </c>
      <c r="B3" s="187"/>
      <c r="C3" s="187"/>
      <c r="D3" s="187"/>
      <c r="E3" s="187"/>
      <c r="F3" s="187"/>
      <c r="G3" s="187"/>
    </row>
    <row r="4" spans="1:7" ht="13">
      <c r="A4" s="187" t="s">
        <v>296</v>
      </c>
      <c r="B4" s="187"/>
      <c r="C4" s="187"/>
      <c r="D4" s="187"/>
      <c r="E4" s="187"/>
      <c r="F4" s="187"/>
      <c r="G4" s="187"/>
    </row>
    <row r="5" spans="1:7" ht="13">
      <c r="A5" s="187" t="s">
        <v>1</v>
      </c>
      <c r="B5" s="187"/>
      <c r="C5" s="187"/>
      <c r="D5" s="187"/>
      <c r="E5" s="187"/>
      <c r="F5" s="187"/>
      <c r="G5" s="187"/>
    </row>
    <row r="6" spans="1:7" ht="13">
      <c r="B6" s="22"/>
      <c r="C6" s="23"/>
      <c r="D6" s="23"/>
    </row>
    <row r="7" spans="1:7">
      <c r="B7" s="188"/>
      <c r="C7" s="188"/>
      <c r="D7" s="188"/>
    </row>
    <row r="8" spans="1:7">
      <c r="A8" s="6" t="s">
        <v>2</v>
      </c>
      <c r="D8" s="24"/>
      <c r="E8" s="24"/>
    </row>
    <row r="9" spans="1:7" ht="13">
      <c r="A9" s="6" t="s">
        <v>4</v>
      </c>
      <c r="D9" s="25"/>
      <c r="E9" s="7" t="s">
        <v>21</v>
      </c>
      <c r="F9" s="7"/>
      <c r="G9" s="7" t="s">
        <v>22</v>
      </c>
    </row>
    <row r="10" spans="1:7">
      <c r="A10" s="26"/>
      <c r="B10" s="27"/>
      <c r="C10" s="27"/>
      <c r="D10" s="27"/>
      <c r="E10" s="27"/>
      <c r="F10" s="27"/>
      <c r="G10" s="28" t="s">
        <v>23</v>
      </c>
    </row>
    <row r="11" spans="1:7">
      <c r="B11" s="29" t="s">
        <v>24</v>
      </c>
      <c r="C11" s="29" t="s">
        <v>25</v>
      </c>
      <c r="D11" s="27"/>
      <c r="E11" s="29" t="s">
        <v>26</v>
      </c>
      <c r="F11" s="27"/>
      <c r="G11" s="29" t="s">
        <v>27</v>
      </c>
    </row>
    <row r="12" spans="1:7">
      <c r="A12" s="6">
        <v>1</v>
      </c>
      <c r="B12" s="28">
        <v>354</v>
      </c>
      <c r="C12" s="27" t="s">
        <v>28</v>
      </c>
      <c r="D12" s="27"/>
      <c r="E12" s="30">
        <v>466725</v>
      </c>
      <c r="F12" s="31"/>
      <c r="G12" s="31"/>
    </row>
    <row r="13" spans="1:7" ht="12.75" customHeight="1">
      <c r="A13" s="6">
        <v>2</v>
      </c>
      <c r="B13" s="28">
        <v>355</v>
      </c>
      <c r="C13" s="27" t="s">
        <v>29</v>
      </c>
      <c r="D13" s="27"/>
      <c r="E13" s="30">
        <v>27409723</v>
      </c>
      <c r="F13" s="31"/>
      <c r="G13" s="31"/>
    </row>
    <row r="14" spans="1:7">
      <c r="A14" s="6">
        <v>3</v>
      </c>
      <c r="B14" s="28">
        <v>356</v>
      </c>
      <c r="C14" s="27" t="s">
        <v>30</v>
      </c>
      <c r="D14" s="27"/>
      <c r="E14" s="30">
        <v>28763675</v>
      </c>
      <c r="F14" s="31"/>
      <c r="G14" s="31"/>
    </row>
    <row r="15" spans="1:7">
      <c r="A15" s="6">
        <v>4</v>
      </c>
      <c r="B15" s="28">
        <v>359</v>
      </c>
      <c r="C15" s="27" t="s">
        <v>31</v>
      </c>
      <c r="D15" s="27"/>
      <c r="E15" s="30">
        <v>6920</v>
      </c>
      <c r="F15" s="31"/>
      <c r="G15" s="31"/>
    </row>
    <row r="16" spans="1:7">
      <c r="A16" s="6">
        <v>5</v>
      </c>
      <c r="B16" s="27"/>
      <c r="C16" s="32" t="s">
        <v>32</v>
      </c>
      <c r="D16" s="27"/>
      <c r="E16" s="33">
        <f>SUM(E12:E15)</f>
        <v>56647043</v>
      </c>
      <c r="F16" s="31"/>
      <c r="G16" s="34">
        <v>19876540</v>
      </c>
    </row>
    <row r="17" spans="1:7">
      <c r="A17" s="6">
        <v>6</v>
      </c>
      <c r="B17" s="27"/>
      <c r="C17" s="32"/>
      <c r="D17" s="27"/>
      <c r="E17" s="35"/>
      <c r="F17" s="31"/>
      <c r="G17" s="35"/>
    </row>
    <row r="18" spans="1:7">
      <c r="A18" s="6">
        <v>7</v>
      </c>
      <c r="B18" s="28">
        <v>353</v>
      </c>
      <c r="C18" s="36" t="s">
        <v>33</v>
      </c>
      <c r="D18" s="37"/>
      <c r="E18" s="30">
        <v>29723812</v>
      </c>
      <c r="F18" s="30"/>
      <c r="G18" s="30">
        <v>9308186</v>
      </c>
    </row>
    <row r="19" spans="1:7">
      <c r="A19" s="6">
        <v>9</v>
      </c>
      <c r="B19" s="28">
        <v>352</v>
      </c>
      <c r="C19" s="36" t="s">
        <v>34</v>
      </c>
      <c r="D19" s="37"/>
      <c r="E19" s="30">
        <v>719204</v>
      </c>
      <c r="F19" s="30"/>
      <c r="G19" s="30">
        <v>396165</v>
      </c>
    </row>
    <row r="20" spans="1:7">
      <c r="A20" s="6">
        <v>10</v>
      </c>
      <c r="B20" s="27"/>
      <c r="C20" s="27" t="s">
        <v>35</v>
      </c>
      <c r="D20" s="27"/>
      <c r="E20" s="33">
        <f>SUM(E16:E19)</f>
        <v>87090059</v>
      </c>
      <c r="F20" s="31"/>
      <c r="G20" s="33">
        <f>SUM(G16:G19)</f>
        <v>29580891</v>
      </c>
    </row>
    <row r="21" spans="1:7">
      <c r="A21" s="6">
        <v>11</v>
      </c>
      <c r="B21" s="27"/>
      <c r="C21" s="27"/>
      <c r="D21" s="27"/>
      <c r="E21" s="31"/>
      <c r="F21" s="31"/>
      <c r="G21" s="31"/>
    </row>
    <row r="22" spans="1:7">
      <c r="A22" s="6">
        <v>12</v>
      </c>
      <c r="B22" s="38">
        <v>350</v>
      </c>
      <c r="C22" s="32" t="s">
        <v>36</v>
      </c>
      <c r="D22" s="27"/>
      <c r="E22" s="30">
        <v>4888982</v>
      </c>
      <c r="F22" s="31"/>
      <c r="G22" s="31"/>
    </row>
    <row r="23" spans="1:7">
      <c r="A23" s="6">
        <v>13</v>
      </c>
      <c r="B23" s="28">
        <v>350</v>
      </c>
      <c r="C23" s="36" t="s">
        <v>37</v>
      </c>
      <c r="D23" s="37"/>
      <c r="E23" s="39">
        <v>236020</v>
      </c>
      <c r="F23" s="37"/>
      <c r="G23" s="37"/>
    </row>
    <row r="24" spans="1:7">
      <c r="A24" s="6">
        <v>14</v>
      </c>
      <c r="B24" s="27"/>
      <c r="C24" s="27"/>
      <c r="D24" s="27"/>
      <c r="E24" s="37"/>
      <c r="F24" s="37"/>
      <c r="G24" s="37"/>
    </row>
    <row r="25" spans="1:7" ht="13">
      <c r="A25" s="6">
        <v>15</v>
      </c>
      <c r="B25" s="27"/>
      <c r="C25" s="27" t="s">
        <v>38</v>
      </c>
      <c r="D25" s="40"/>
      <c r="E25" s="31">
        <f>E20+E22+E23</f>
        <v>92215061</v>
      </c>
      <c r="F25" s="37"/>
      <c r="G25" s="31">
        <f>G20+G22+G23</f>
        <v>29580891</v>
      </c>
    </row>
    <row r="26" spans="1:7">
      <c r="A26" s="6">
        <v>16</v>
      </c>
      <c r="B26" s="27"/>
      <c r="C26" s="27"/>
      <c r="D26" s="27"/>
      <c r="E26" s="31"/>
      <c r="F26" s="31"/>
      <c r="G26" s="31"/>
    </row>
    <row r="27" spans="1:7">
      <c r="A27" s="6">
        <v>17</v>
      </c>
      <c r="B27" s="28">
        <v>352</v>
      </c>
      <c r="C27" s="27" t="s">
        <v>39</v>
      </c>
      <c r="D27" s="27"/>
      <c r="E27" s="30">
        <v>29047</v>
      </c>
      <c r="F27" s="31"/>
      <c r="G27" s="31"/>
    </row>
    <row r="28" spans="1:7">
      <c r="A28" s="6">
        <v>18</v>
      </c>
      <c r="B28" s="28">
        <v>353</v>
      </c>
      <c r="C28" s="27" t="s">
        <v>39</v>
      </c>
      <c r="D28" s="27"/>
      <c r="E28" s="30">
        <v>1464188</v>
      </c>
      <c r="F28" s="31"/>
      <c r="G28" s="31"/>
    </row>
    <row r="29" spans="1:7">
      <c r="A29" s="6">
        <v>19</v>
      </c>
      <c r="B29" s="28">
        <v>355</v>
      </c>
      <c r="C29" s="27" t="s">
        <v>39</v>
      </c>
      <c r="D29" s="27"/>
      <c r="E29" s="30">
        <v>257365</v>
      </c>
      <c r="F29" s="31"/>
      <c r="G29" s="31"/>
    </row>
    <row r="30" spans="1:7">
      <c r="A30" s="6">
        <v>20</v>
      </c>
      <c r="B30" s="28">
        <v>356</v>
      </c>
      <c r="C30" s="27" t="s">
        <v>39</v>
      </c>
      <c r="D30" s="27"/>
      <c r="E30" s="30">
        <v>207252</v>
      </c>
      <c r="F30" s="31"/>
      <c r="G30" s="31"/>
    </row>
    <row r="31" spans="1:7">
      <c r="A31" s="6">
        <v>21</v>
      </c>
      <c r="B31" s="27"/>
      <c r="C31" s="32" t="s">
        <v>40</v>
      </c>
      <c r="D31" s="27"/>
      <c r="E31" s="33">
        <f>SUM(E27:E30)</f>
        <v>1957852</v>
      </c>
      <c r="F31" s="31"/>
      <c r="G31" s="34">
        <v>693167</v>
      </c>
    </row>
    <row r="32" spans="1:7">
      <c r="A32" s="6">
        <v>22</v>
      </c>
      <c r="B32" s="27"/>
      <c r="C32" s="32"/>
      <c r="D32" s="27"/>
      <c r="E32" s="35"/>
      <c r="F32" s="31"/>
      <c r="G32" s="35"/>
    </row>
    <row r="33" spans="1:7" ht="13">
      <c r="A33" s="6">
        <v>23</v>
      </c>
      <c r="B33" s="40" t="s">
        <v>41</v>
      </c>
      <c r="C33" s="32"/>
      <c r="D33" s="27"/>
      <c r="E33" s="41">
        <f>+E31+E25</f>
        <v>94172913</v>
      </c>
      <c r="F33" s="31"/>
      <c r="G33" s="41">
        <f>+G31+G25</f>
        <v>30274058</v>
      </c>
    </row>
    <row r="34" spans="1:7" ht="13">
      <c r="A34" s="6">
        <v>24</v>
      </c>
      <c r="B34" s="40"/>
      <c r="C34" s="32"/>
      <c r="D34" s="27"/>
      <c r="E34" s="33"/>
      <c r="F34" s="31"/>
      <c r="G34" s="35"/>
    </row>
    <row r="35" spans="1:7">
      <c r="A35" s="6">
        <v>25</v>
      </c>
      <c r="B35" s="27" t="s">
        <v>42</v>
      </c>
      <c r="C35" s="32"/>
      <c r="D35" s="27"/>
      <c r="E35" s="42">
        <v>117708458</v>
      </c>
      <c r="F35" s="43"/>
      <c r="G35" s="42">
        <v>37460156</v>
      </c>
    </row>
    <row r="36" spans="1:7">
      <c r="A36" s="6">
        <v>26</v>
      </c>
      <c r="B36" s="27"/>
      <c r="C36" s="32"/>
      <c r="D36" s="27"/>
      <c r="E36" s="35"/>
      <c r="F36" s="31"/>
      <c r="G36" s="33"/>
    </row>
    <row r="37" spans="1:7" ht="13" thickBot="1">
      <c r="A37" s="6">
        <v>27</v>
      </c>
      <c r="B37" s="27"/>
      <c r="C37" s="27" t="s">
        <v>43</v>
      </c>
      <c r="D37" s="27"/>
      <c r="E37" s="50">
        <f>+E35-E33</f>
        <v>23535545</v>
      </c>
      <c r="F37" s="31"/>
      <c r="G37" s="50">
        <f>+G35-G33</f>
        <v>7186098</v>
      </c>
    </row>
    <row r="38" spans="1:7" ht="13" thickTop="1">
      <c r="A38" s="6">
        <v>28</v>
      </c>
      <c r="B38" s="27"/>
      <c r="C38" s="32"/>
      <c r="D38" s="27"/>
      <c r="E38" s="35"/>
      <c r="F38" s="31"/>
      <c r="G38" s="35"/>
    </row>
    <row r="39" spans="1:7">
      <c r="A39" s="6">
        <v>29</v>
      </c>
      <c r="B39" s="28">
        <v>362</v>
      </c>
      <c r="C39" s="27" t="s">
        <v>39</v>
      </c>
      <c r="D39" s="27"/>
      <c r="E39" s="44">
        <v>5311233</v>
      </c>
      <c r="F39" s="30"/>
      <c r="G39" s="44">
        <v>2276588</v>
      </c>
    </row>
    <row r="40" spans="1:7">
      <c r="A40" s="6">
        <v>30</v>
      </c>
      <c r="B40" s="28">
        <v>362</v>
      </c>
      <c r="C40" s="27" t="s">
        <v>44</v>
      </c>
      <c r="D40" s="27"/>
      <c r="E40" s="30">
        <v>4159274</v>
      </c>
      <c r="F40" s="30"/>
      <c r="G40" s="30">
        <v>835093</v>
      </c>
    </row>
    <row r="41" spans="1:7">
      <c r="A41" s="6">
        <v>31</v>
      </c>
      <c r="B41" s="27"/>
      <c r="C41" s="27"/>
      <c r="D41" s="27"/>
      <c r="E41" s="33"/>
      <c r="F41" s="31"/>
      <c r="G41" s="33"/>
    </row>
    <row r="42" spans="1:7" ht="13">
      <c r="A42" s="6">
        <v>32</v>
      </c>
      <c r="B42" s="40" t="s">
        <v>45</v>
      </c>
      <c r="C42" s="32"/>
      <c r="D42" s="27"/>
      <c r="E42" s="41">
        <f>SUM(E39:E41)</f>
        <v>9470507</v>
      </c>
      <c r="F42" s="31"/>
      <c r="G42" s="41">
        <f>SUM(G39:G41)</f>
        <v>3111681</v>
      </c>
    </row>
    <row r="43" spans="1:7" ht="13">
      <c r="A43" s="6">
        <v>33</v>
      </c>
      <c r="B43" s="40"/>
      <c r="C43" s="32"/>
      <c r="D43" s="27"/>
      <c r="E43" s="35"/>
      <c r="F43" s="31"/>
      <c r="G43" s="35"/>
    </row>
    <row r="44" spans="1:7">
      <c r="A44" s="6">
        <v>34</v>
      </c>
      <c r="B44" s="27" t="s">
        <v>46</v>
      </c>
      <c r="C44" s="32"/>
      <c r="D44" s="27"/>
      <c r="E44" s="45">
        <v>353240830</v>
      </c>
      <c r="F44" s="46"/>
      <c r="G44" s="45">
        <v>118816579</v>
      </c>
    </row>
    <row r="45" spans="1:7" ht="13" thickBot="1">
      <c r="A45" s="6">
        <v>35</v>
      </c>
      <c r="B45" s="27"/>
      <c r="C45" s="27" t="s">
        <v>47</v>
      </c>
      <c r="D45" s="27"/>
      <c r="E45" s="47">
        <f>+E44-E42</f>
        <v>343770323</v>
      </c>
      <c r="F45" s="31"/>
      <c r="G45" s="47">
        <f>+G44-G42</f>
        <v>115704898</v>
      </c>
    </row>
    <row r="46" spans="1:7" ht="13" thickTop="1">
      <c r="A46" s="6">
        <v>36</v>
      </c>
      <c r="B46" s="27"/>
      <c r="C46" s="32"/>
      <c r="D46" s="27"/>
      <c r="E46" s="35"/>
      <c r="F46" s="31"/>
      <c r="G46" s="35"/>
    </row>
    <row r="47" spans="1:7" ht="13.5" thickBot="1">
      <c r="A47" s="6">
        <v>37</v>
      </c>
      <c r="B47" s="27"/>
      <c r="C47" s="40" t="s">
        <v>48</v>
      </c>
      <c r="D47" s="27"/>
      <c r="E47" s="48">
        <f>+E42+E33</f>
        <v>103643420</v>
      </c>
      <c r="F47" s="31"/>
      <c r="G47" s="48">
        <f>+G42+G33</f>
        <v>33385739</v>
      </c>
    </row>
    <row r="48" spans="1:7" ht="13" thickTop="1"/>
    <row r="49" spans="2:2">
      <c r="B49" s="5" t="s">
        <v>59</v>
      </c>
    </row>
    <row r="50" spans="2:2">
      <c r="B50" s="52" t="s">
        <v>60</v>
      </c>
    </row>
    <row r="51" spans="2:2">
      <c r="B51" s="52" t="s">
        <v>62</v>
      </c>
    </row>
    <row r="52" spans="2:2">
      <c r="B52" s="52" t="s">
        <v>61</v>
      </c>
    </row>
    <row r="114" spans="6:6">
      <c r="F114" s="5">
        <f>+H183</f>
        <v>0</v>
      </c>
    </row>
    <row r="115" spans="6:6">
      <c r="F115" s="5">
        <f>+F114</f>
        <v>0</v>
      </c>
    </row>
  </sheetData>
  <mergeCells count="5">
    <mergeCell ref="B2:D2"/>
    <mergeCell ref="B7:D7"/>
    <mergeCell ref="A3:G3"/>
    <mergeCell ref="A4:G4"/>
    <mergeCell ref="A5:G5"/>
  </mergeCells>
  <printOptions horizontalCentered="1"/>
  <pageMargins left="0.5" right="0.25" top="1" bottom="1" header="0.5" footer="0.5"/>
  <pageSetup scale="98" orientation="portrait" r:id="rId1"/>
  <headerFooter alignWithMargins="0">
    <oddHeader>&amp;C&amp;"Arial MT,Bold"&amp;10ESTIMATED SERVICE YEAR ATRR
BLACK HILLS POWER, INC.
SUPPORTING SCHEDULES&amp;RPage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59"/>
  <sheetViews>
    <sheetView zoomScaleNormal="100" workbookViewId="0">
      <selection activeCell="L14" sqref="L14:L25"/>
    </sheetView>
  </sheetViews>
  <sheetFormatPr defaultRowHeight="12.5"/>
  <cols>
    <col min="1" max="1" width="6.07421875" style="53" customWidth="1"/>
    <col min="2" max="4" width="11.765625" style="53" customWidth="1"/>
    <col min="5" max="6" width="9.84375" style="53" customWidth="1"/>
    <col min="7" max="7" width="15.07421875" style="53" bestFit="1" customWidth="1"/>
    <col min="8" max="11" width="8.84375" style="53"/>
    <col min="12" max="12" width="10.69140625" style="53" bestFit="1" customWidth="1"/>
    <col min="13" max="256" width="8.84375" style="53"/>
    <col min="257" max="257" width="6.07421875" style="53" customWidth="1"/>
    <col min="258" max="260" width="11.765625" style="53" customWidth="1"/>
    <col min="261" max="262" width="9.84375" style="53" customWidth="1"/>
    <col min="263" max="263" width="15.07421875" style="53" bestFit="1" customWidth="1"/>
    <col min="264" max="512" width="8.84375" style="53"/>
    <col min="513" max="513" width="6.07421875" style="53" customWidth="1"/>
    <col min="514" max="516" width="11.765625" style="53" customWidth="1"/>
    <col min="517" max="518" width="9.84375" style="53" customWidth="1"/>
    <col min="519" max="519" width="15.07421875" style="53" bestFit="1" customWidth="1"/>
    <col min="520" max="768" width="8.84375" style="53"/>
    <col min="769" max="769" width="6.07421875" style="53" customWidth="1"/>
    <col min="770" max="772" width="11.765625" style="53" customWidth="1"/>
    <col min="773" max="774" width="9.84375" style="53" customWidth="1"/>
    <col min="775" max="775" width="15.07421875" style="53" bestFit="1" customWidth="1"/>
    <col min="776" max="1024" width="8.84375" style="53"/>
    <col min="1025" max="1025" width="6.07421875" style="53" customWidth="1"/>
    <col min="1026" max="1028" width="11.765625" style="53" customWidth="1"/>
    <col min="1029" max="1030" width="9.84375" style="53" customWidth="1"/>
    <col min="1031" max="1031" width="15.07421875" style="53" bestFit="1" customWidth="1"/>
    <col min="1032" max="1280" width="8.84375" style="53"/>
    <col min="1281" max="1281" width="6.07421875" style="53" customWidth="1"/>
    <col min="1282" max="1284" width="11.765625" style="53" customWidth="1"/>
    <col min="1285" max="1286" width="9.84375" style="53" customWidth="1"/>
    <col min="1287" max="1287" width="15.07421875" style="53" bestFit="1" customWidth="1"/>
    <col min="1288" max="1536" width="8.84375" style="53"/>
    <col min="1537" max="1537" width="6.07421875" style="53" customWidth="1"/>
    <col min="1538" max="1540" width="11.765625" style="53" customWidth="1"/>
    <col min="1541" max="1542" width="9.84375" style="53" customWidth="1"/>
    <col min="1543" max="1543" width="15.07421875" style="53" bestFit="1" customWidth="1"/>
    <col min="1544" max="1792" width="8.84375" style="53"/>
    <col min="1793" max="1793" width="6.07421875" style="53" customWidth="1"/>
    <col min="1794" max="1796" width="11.765625" style="53" customWidth="1"/>
    <col min="1797" max="1798" width="9.84375" style="53" customWidth="1"/>
    <col min="1799" max="1799" width="15.07421875" style="53" bestFit="1" customWidth="1"/>
    <col min="1800" max="2048" width="8.84375" style="53"/>
    <col min="2049" max="2049" width="6.07421875" style="53" customWidth="1"/>
    <col min="2050" max="2052" width="11.765625" style="53" customWidth="1"/>
    <col min="2053" max="2054" width="9.84375" style="53" customWidth="1"/>
    <col min="2055" max="2055" width="15.07421875" style="53" bestFit="1" customWidth="1"/>
    <col min="2056" max="2304" width="8.84375" style="53"/>
    <col min="2305" max="2305" width="6.07421875" style="53" customWidth="1"/>
    <col min="2306" max="2308" width="11.765625" style="53" customWidth="1"/>
    <col min="2309" max="2310" width="9.84375" style="53" customWidth="1"/>
    <col min="2311" max="2311" width="15.07421875" style="53" bestFit="1" customWidth="1"/>
    <col min="2312" max="2560" width="8.84375" style="53"/>
    <col min="2561" max="2561" width="6.07421875" style="53" customWidth="1"/>
    <col min="2562" max="2564" width="11.765625" style="53" customWidth="1"/>
    <col min="2565" max="2566" width="9.84375" style="53" customWidth="1"/>
    <col min="2567" max="2567" width="15.07421875" style="53" bestFit="1" customWidth="1"/>
    <col min="2568" max="2816" width="8.84375" style="53"/>
    <col min="2817" max="2817" width="6.07421875" style="53" customWidth="1"/>
    <col min="2818" max="2820" width="11.765625" style="53" customWidth="1"/>
    <col min="2821" max="2822" width="9.84375" style="53" customWidth="1"/>
    <col min="2823" max="2823" width="15.07421875" style="53" bestFit="1" customWidth="1"/>
    <col min="2824" max="3072" width="8.84375" style="53"/>
    <col min="3073" max="3073" width="6.07421875" style="53" customWidth="1"/>
    <col min="3074" max="3076" width="11.765625" style="53" customWidth="1"/>
    <col min="3077" max="3078" width="9.84375" style="53" customWidth="1"/>
    <col min="3079" max="3079" width="15.07421875" style="53" bestFit="1" customWidth="1"/>
    <col min="3080" max="3328" width="8.84375" style="53"/>
    <col min="3329" max="3329" width="6.07421875" style="53" customWidth="1"/>
    <col min="3330" max="3332" width="11.765625" style="53" customWidth="1"/>
    <col min="3333" max="3334" width="9.84375" style="53" customWidth="1"/>
    <col min="3335" max="3335" width="15.07421875" style="53" bestFit="1" customWidth="1"/>
    <col min="3336" max="3584" width="8.84375" style="53"/>
    <col min="3585" max="3585" width="6.07421875" style="53" customWidth="1"/>
    <col min="3586" max="3588" width="11.765625" style="53" customWidth="1"/>
    <col min="3589" max="3590" width="9.84375" style="53" customWidth="1"/>
    <col min="3591" max="3591" width="15.07421875" style="53" bestFit="1" customWidth="1"/>
    <col min="3592" max="3840" width="8.84375" style="53"/>
    <col min="3841" max="3841" width="6.07421875" style="53" customWidth="1"/>
    <col min="3842" max="3844" width="11.765625" style="53" customWidth="1"/>
    <col min="3845" max="3846" width="9.84375" style="53" customWidth="1"/>
    <col min="3847" max="3847" width="15.07421875" style="53" bestFit="1" customWidth="1"/>
    <col min="3848" max="4096" width="8.84375" style="53"/>
    <col min="4097" max="4097" width="6.07421875" style="53" customWidth="1"/>
    <col min="4098" max="4100" width="11.765625" style="53" customWidth="1"/>
    <col min="4101" max="4102" width="9.84375" style="53" customWidth="1"/>
    <col min="4103" max="4103" width="15.07421875" style="53" bestFit="1" customWidth="1"/>
    <col min="4104" max="4352" width="8.84375" style="53"/>
    <col min="4353" max="4353" width="6.07421875" style="53" customWidth="1"/>
    <col min="4354" max="4356" width="11.765625" style="53" customWidth="1"/>
    <col min="4357" max="4358" width="9.84375" style="53" customWidth="1"/>
    <col min="4359" max="4359" width="15.07421875" style="53" bestFit="1" customWidth="1"/>
    <col min="4360" max="4608" width="8.84375" style="53"/>
    <col min="4609" max="4609" width="6.07421875" style="53" customWidth="1"/>
    <col min="4610" max="4612" width="11.765625" style="53" customWidth="1"/>
    <col min="4613" max="4614" width="9.84375" style="53" customWidth="1"/>
    <col min="4615" max="4615" width="15.07421875" style="53" bestFit="1" customWidth="1"/>
    <col min="4616" max="4864" width="8.84375" style="53"/>
    <col min="4865" max="4865" width="6.07421875" style="53" customWidth="1"/>
    <col min="4866" max="4868" width="11.765625" style="53" customWidth="1"/>
    <col min="4869" max="4870" width="9.84375" style="53" customWidth="1"/>
    <col min="4871" max="4871" width="15.07421875" style="53" bestFit="1" customWidth="1"/>
    <col min="4872" max="5120" width="8.84375" style="53"/>
    <col min="5121" max="5121" width="6.07421875" style="53" customWidth="1"/>
    <col min="5122" max="5124" width="11.765625" style="53" customWidth="1"/>
    <col min="5125" max="5126" width="9.84375" style="53" customWidth="1"/>
    <col min="5127" max="5127" width="15.07421875" style="53" bestFit="1" customWidth="1"/>
    <col min="5128" max="5376" width="8.84375" style="53"/>
    <col min="5377" max="5377" width="6.07421875" style="53" customWidth="1"/>
    <col min="5378" max="5380" width="11.765625" style="53" customWidth="1"/>
    <col min="5381" max="5382" width="9.84375" style="53" customWidth="1"/>
    <col min="5383" max="5383" width="15.07421875" style="53" bestFit="1" customWidth="1"/>
    <col min="5384" max="5632" width="8.84375" style="53"/>
    <col min="5633" max="5633" width="6.07421875" style="53" customWidth="1"/>
    <col min="5634" max="5636" width="11.765625" style="53" customWidth="1"/>
    <col min="5637" max="5638" width="9.84375" style="53" customWidth="1"/>
    <col min="5639" max="5639" width="15.07421875" style="53" bestFit="1" customWidth="1"/>
    <col min="5640" max="5888" width="8.84375" style="53"/>
    <col min="5889" max="5889" width="6.07421875" style="53" customWidth="1"/>
    <col min="5890" max="5892" width="11.765625" style="53" customWidth="1"/>
    <col min="5893" max="5894" width="9.84375" style="53" customWidth="1"/>
    <col min="5895" max="5895" width="15.07421875" style="53" bestFit="1" customWidth="1"/>
    <col min="5896" max="6144" width="8.84375" style="53"/>
    <col min="6145" max="6145" width="6.07421875" style="53" customWidth="1"/>
    <col min="6146" max="6148" width="11.765625" style="53" customWidth="1"/>
    <col min="6149" max="6150" width="9.84375" style="53" customWidth="1"/>
    <col min="6151" max="6151" width="15.07421875" style="53" bestFit="1" customWidth="1"/>
    <col min="6152" max="6400" width="8.84375" style="53"/>
    <col min="6401" max="6401" width="6.07421875" style="53" customWidth="1"/>
    <col min="6402" max="6404" width="11.765625" style="53" customWidth="1"/>
    <col min="6405" max="6406" width="9.84375" style="53" customWidth="1"/>
    <col min="6407" max="6407" width="15.07421875" style="53" bestFit="1" customWidth="1"/>
    <col min="6408" max="6656" width="8.84375" style="53"/>
    <col min="6657" max="6657" width="6.07421875" style="53" customWidth="1"/>
    <col min="6658" max="6660" width="11.765625" style="53" customWidth="1"/>
    <col min="6661" max="6662" width="9.84375" style="53" customWidth="1"/>
    <col min="6663" max="6663" width="15.07421875" style="53" bestFit="1" customWidth="1"/>
    <col min="6664" max="6912" width="8.84375" style="53"/>
    <col min="6913" max="6913" width="6.07421875" style="53" customWidth="1"/>
    <col min="6914" max="6916" width="11.765625" style="53" customWidth="1"/>
    <col min="6917" max="6918" width="9.84375" style="53" customWidth="1"/>
    <col min="6919" max="6919" width="15.07421875" style="53" bestFit="1" customWidth="1"/>
    <col min="6920" max="7168" width="8.84375" style="53"/>
    <col min="7169" max="7169" width="6.07421875" style="53" customWidth="1"/>
    <col min="7170" max="7172" width="11.765625" style="53" customWidth="1"/>
    <col min="7173" max="7174" width="9.84375" style="53" customWidth="1"/>
    <col min="7175" max="7175" width="15.07421875" style="53" bestFit="1" customWidth="1"/>
    <col min="7176" max="7424" width="8.84375" style="53"/>
    <col min="7425" max="7425" width="6.07421875" style="53" customWidth="1"/>
    <col min="7426" max="7428" width="11.765625" style="53" customWidth="1"/>
    <col min="7429" max="7430" width="9.84375" style="53" customWidth="1"/>
    <col min="7431" max="7431" width="15.07421875" style="53" bestFit="1" customWidth="1"/>
    <col min="7432" max="7680" width="8.84375" style="53"/>
    <col min="7681" max="7681" width="6.07421875" style="53" customWidth="1"/>
    <col min="7682" max="7684" width="11.765625" style="53" customWidth="1"/>
    <col min="7685" max="7686" width="9.84375" style="53" customWidth="1"/>
    <col min="7687" max="7687" width="15.07421875" style="53" bestFit="1" customWidth="1"/>
    <col min="7688" max="7936" width="8.84375" style="53"/>
    <col min="7937" max="7937" width="6.07421875" style="53" customWidth="1"/>
    <col min="7938" max="7940" width="11.765625" style="53" customWidth="1"/>
    <col min="7941" max="7942" width="9.84375" style="53" customWidth="1"/>
    <col min="7943" max="7943" width="15.07421875" style="53" bestFit="1" customWidth="1"/>
    <col min="7944" max="8192" width="8.84375" style="53"/>
    <col min="8193" max="8193" width="6.07421875" style="53" customWidth="1"/>
    <col min="8194" max="8196" width="11.765625" style="53" customWidth="1"/>
    <col min="8197" max="8198" width="9.84375" style="53" customWidth="1"/>
    <col min="8199" max="8199" width="15.07421875" style="53" bestFit="1" customWidth="1"/>
    <col min="8200" max="8448" width="8.84375" style="53"/>
    <col min="8449" max="8449" width="6.07421875" style="53" customWidth="1"/>
    <col min="8450" max="8452" width="11.765625" style="53" customWidth="1"/>
    <col min="8453" max="8454" width="9.84375" style="53" customWidth="1"/>
    <col min="8455" max="8455" width="15.07421875" style="53" bestFit="1" customWidth="1"/>
    <col min="8456" max="8704" width="8.84375" style="53"/>
    <col min="8705" max="8705" width="6.07421875" style="53" customWidth="1"/>
    <col min="8706" max="8708" width="11.765625" style="53" customWidth="1"/>
    <col min="8709" max="8710" width="9.84375" style="53" customWidth="1"/>
    <col min="8711" max="8711" width="15.07421875" style="53" bestFit="1" customWidth="1"/>
    <col min="8712" max="8960" width="8.84375" style="53"/>
    <col min="8961" max="8961" width="6.07421875" style="53" customWidth="1"/>
    <col min="8962" max="8964" width="11.765625" style="53" customWidth="1"/>
    <col min="8965" max="8966" width="9.84375" style="53" customWidth="1"/>
    <col min="8967" max="8967" width="15.07421875" style="53" bestFit="1" customWidth="1"/>
    <col min="8968" max="9216" width="8.84375" style="53"/>
    <col min="9217" max="9217" width="6.07421875" style="53" customWidth="1"/>
    <col min="9218" max="9220" width="11.765625" style="53" customWidth="1"/>
    <col min="9221" max="9222" width="9.84375" style="53" customWidth="1"/>
    <col min="9223" max="9223" width="15.07421875" style="53" bestFit="1" customWidth="1"/>
    <col min="9224" max="9472" width="8.84375" style="53"/>
    <col min="9473" max="9473" width="6.07421875" style="53" customWidth="1"/>
    <col min="9474" max="9476" width="11.765625" style="53" customWidth="1"/>
    <col min="9477" max="9478" width="9.84375" style="53" customWidth="1"/>
    <col min="9479" max="9479" width="15.07421875" style="53" bestFit="1" customWidth="1"/>
    <col min="9480" max="9728" width="8.84375" style="53"/>
    <col min="9729" max="9729" width="6.07421875" style="53" customWidth="1"/>
    <col min="9730" max="9732" width="11.765625" style="53" customWidth="1"/>
    <col min="9733" max="9734" width="9.84375" style="53" customWidth="1"/>
    <col min="9735" max="9735" width="15.07421875" style="53" bestFit="1" customWidth="1"/>
    <col min="9736" max="9984" width="8.84375" style="53"/>
    <col min="9985" max="9985" width="6.07421875" style="53" customWidth="1"/>
    <col min="9986" max="9988" width="11.765625" style="53" customWidth="1"/>
    <col min="9989" max="9990" width="9.84375" style="53" customWidth="1"/>
    <col min="9991" max="9991" width="15.07421875" style="53" bestFit="1" customWidth="1"/>
    <col min="9992" max="10240" width="8.84375" style="53"/>
    <col min="10241" max="10241" width="6.07421875" style="53" customWidth="1"/>
    <col min="10242" max="10244" width="11.765625" style="53" customWidth="1"/>
    <col min="10245" max="10246" width="9.84375" style="53" customWidth="1"/>
    <col min="10247" max="10247" width="15.07421875" style="53" bestFit="1" customWidth="1"/>
    <col min="10248" max="10496" width="8.84375" style="53"/>
    <col min="10497" max="10497" width="6.07421875" style="53" customWidth="1"/>
    <col min="10498" max="10500" width="11.765625" style="53" customWidth="1"/>
    <col min="10501" max="10502" width="9.84375" style="53" customWidth="1"/>
    <col min="10503" max="10503" width="15.07421875" style="53" bestFit="1" customWidth="1"/>
    <col min="10504" max="10752" width="8.84375" style="53"/>
    <col min="10753" max="10753" width="6.07421875" style="53" customWidth="1"/>
    <col min="10754" max="10756" width="11.765625" style="53" customWidth="1"/>
    <col min="10757" max="10758" width="9.84375" style="53" customWidth="1"/>
    <col min="10759" max="10759" width="15.07421875" style="53" bestFit="1" customWidth="1"/>
    <col min="10760" max="11008" width="8.84375" style="53"/>
    <col min="11009" max="11009" width="6.07421875" style="53" customWidth="1"/>
    <col min="11010" max="11012" width="11.765625" style="53" customWidth="1"/>
    <col min="11013" max="11014" width="9.84375" style="53" customWidth="1"/>
    <col min="11015" max="11015" width="15.07421875" style="53" bestFit="1" customWidth="1"/>
    <col min="11016" max="11264" width="8.84375" style="53"/>
    <col min="11265" max="11265" width="6.07421875" style="53" customWidth="1"/>
    <col min="11266" max="11268" width="11.765625" style="53" customWidth="1"/>
    <col min="11269" max="11270" width="9.84375" style="53" customWidth="1"/>
    <col min="11271" max="11271" width="15.07421875" style="53" bestFit="1" customWidth="1"/>
    <col min="11272" max="11520" width="8.84375" style="53"/>
    <col min="11521" max="11521" width="6.07421875" style="53" customWidth="1"/>
    <col min="11522" max="11524" width="11.765625" style="53" customWidth="1"/>
    <col min="11525" max="11526" width="9.84375" style="53" customWidth="1"/>
    <col min="11527" max="11527" width="15.07421875" style="53" bestFit="1" customWidth="1"/>
    <col min="11528" max="11776" width="8.84375" style="53"/>
    <col min="11777" max="11777" width="6.07421875" style="53" customWidth="1"/>
    <col min="11778" max="11780" width="11.765625" style="53" customWidth="1"/>
    <col min="11781" max="11782" width="9.84375" style="53" customWidth="1"/>
    <col min="11783" max="11783" width="15.07421875" style="53" bestFit="1" customWidth="1"/>
    <col min="11784" max="12032" width="8.84375" style="53"/>
    <col min="12033" max="12033" width="6.07421875" style="53" customWidth="1"/>
    <col min="12034" max="12036" width="11.765625" style="53" customWidth="1"/>
    <col min="12037" max="12038" width="9.84375" style="53" customWidth="1"/>
    <col min="12039" max="12039" width="15.07421875" style="53" bestFit="1" customWidth="1"/>
    <col min="12040" max="12288" width="8.84375" style="53"/>
    <col min="12289" max="12289" width="6.07421875" style="53" customWidth="1"/>
    <col min="12290" max="12292" width="11.765625" style="53" customWidth="1"/>
    <col min="12293" max="12294" width="9.84375" style="53" customWidth="1"/>
    <col min="12295" max="12295" width="15.07421875" style="53" bestFit="1" customWidth="1"/>
    <col min="12296" max="12544" width="8.84375" style="53"/>
    <col min="12545" max="12545" width="6.07421875" style="53" customWidth="1"/>
    <col min="12546" max="12548" width="11.765625" style="53" customWidth="1"/>
    <col min="12549" max="12550" width="9.84375" style="53" customWidth="1"/>
    <col min="12551" max="12551" width="15.07421875" style="53" bestFit="1" customWidth="1"/>
    <col min="12552" max="12800" width="8.84375" style="53"/>
    <col min="12801" max="12801" width="6.07421875" style="53" customWidth="1"/>
    <col min="12802" max="12804" width="11.765625" style="53" customWidth="1"/>
    <col min="12805" max="12806" width="9.84375" style="53" customWidth="1"/>
    <col min="12807" max="12807" width="15.07421875" style="53" bestFit="1" customWidth="1"/>
    <col min="12808" max="13056" width="8.84375" style="53"/>
    <col min="13057" max="13057" width="6.07421875" style="53" customWidth="1"/>
    <col min="13058" max="13060" width="11.765625" style="53" customWidth="1"/>
    <col min="13061" max="13062" width="9.84375" style="53" customWidth="1"/>
    <col min="13063" max="13063" width="15.07421875" style="53" bestFit="1" customWidth="1"/>
    <col min="13064" max="13312" width="8.84375" style="53"/>
    <col min="13313" max="13313" width="6.07421875" style="53" customWidth="1"/>
    <col min="13314" max="13316" width="11.765625" style="53" customWidth="1"/>
    <col min="13317" max="13318" width="9.84375" style="53" customWidth="1"/>
    <col min="13319" max="13319" width="15.07421875" style="53" bestFit="1" customWidth="1"/>
    <col min="13320" max="13568" width="8.84375" style="53"/>
    <col min="13569" max="13569" width="6.07421875" style="53" customWidth="1"/>
    <col min="13570" max="13572" width="11.765625" style="53" customWidth="1"/>
    <col min="13573" max="13574" width="9.84375" style="53" customWidth="1"/>
    <col min="13575" max="13575" width="15.07421875" style="53" bestFit="1" customWidth="1"/>
    <col min="13576" max="13824" width="8.84375" style="53"/>
    <col min="13825" max="13825" width="6.07421875" style="53" customWidth="1"/>
    <col min="13826" max="13828" width="11.765625" style="53" customWidth="1"/>
    <col min="13829" max="13830" width="9.84375" style="53" customWidth="1"/>
    <col min="13831" max="13831" width="15.07421875" style="53" bestFit="1" customWidth="1"/>
    <col min="13832" max="14080" width="8.84375" style="53"/>
    <col min="14081" max="14081" width="6.07421875" style="53" customWidth="1"/>
    <col min="14082" max="14084" width="11.765625" style="53" customWidth="1"/>
    <col min="14085" max="14086" width="9.84375" style="53" customWidth="1"/>
    <col min="14087" max="14087" width="15.07421875" style="53" bestFit="1" customWidth="1"/>
    <col min="14088" max="14336" width="8.84375" style="53"/>
    <col min="14337" max="14337" width="6.07421875" style="53" customWidth="1"/>
    <col min="14338" max="14340" width="11.765625" style="53" customWidth="1"/>
    <col min="14341" max="14342" width="9.84375" style="53" customWidth="1"/>
    <col min="14343" max="14343" width="15.07421875" style="53" bestFit="1" customWidth="1"/>
    <col min="14344" max="14592" width="8.84375" style="53"/>
    <col min="14593" max="14593" width="6.07421875" style="53" customWidth="1"/>
    <col min="14594" max="14596" width="11.765625" style="53" customWidth="1"/>
    <col min="14597" max="14598" width="9.84375" style="53" customWidth="1"/>
    <col min="14599" max="14599" width="15.07421875" style="53" bestFit="1" customWidth="1"/>
    <col min="14600" max="14848" width="8.84375" style="53"/>
    <col min="14849" max="14849" width="6.07421875" style="53" customWidth="1"/>
    <col min="14850" max="14852" width="11.765625" style="53" customWidth="1"/>
    <col min="14853" max="14854" width="9.84375" style="53" customWidth="1"/>
    <col min="14855" max="14855" width="15.07421875" style="53" bestFit="1" customWidth="1"/>
    <col min="14856" max="15104" width="8.84375" style="53"/>
    <col min="15105" max="15105" width="6.07421875" style="53" customWidth="1"/>
    <col min="15106" max="15108" width="11.765625" style="53" customWidth="1"/>
    <col min="15109" max="15110" width="9.84375" style="53" customWidth="1"/>
    <col min="15111" max="15111" width="15.07421875" style="53" bestFit="1" customWidth="1"/>
    <col min="15112" max="15360" width="8.84375" style="53"/>
    <col min="15361" max="15361" width="6.07421875" style="53" customWidth="1"/>
    <col min="15362" max="15364" width="11.765625" style="53" customWidth="1"/>
    <col min="15365" max="15366" width="9.84375" style="53" customWidth="1"/>
    <col min="15367" max="15367" width="15.07421875" style="53" bestFit="1" customWidth="1"/>
    <col min="15368" max="15616" width="8.84375" style="53"/>
    <col min="15617" max="15617" width="6.07421875" style="53" customWidth="1"/>
    <col min="15618" max="15620" width="11.765625" style="53" customWidth="1"/>
    <col min="15621" max="15622" width="9.84375" style="53" customWidth="1"/>
    <col min="15623" max="15623" width="15.07421875" style="53" bestFit="1" customWidth="1"/>
    <col min="15624" max="15872" width="8.84375" style="53"/>
    <col min="15873" max="15873" width="6.07421875" style="53" customWidth="1"/>
    <col min="15874" max="15876" width="11.765625" style="53" customWidth="1"/>
    <col min="15877" max="15878" width="9.84375" style="53" customWidth="1"/>
    <col min="15879" max="15879" width="15.07421875" style="53" bestFit="1" customWidth="1"/>
    <col min="15880" max="16128" width="8.84375" style="53"/>
    <col min="16129" max="16129" width="6.07421875" style="53" customWidth="1"/>
    <col min="16130" max="16132" width="11.765625" style="53" customWidth="1"/>
    <col min="16133" max="16134" width="9.84375" style="53" customWidth="1"/>
    <col min="16135" max="16135" width="15.07421875" style="53" bestFit="1" customWidth="1"/>
    <col min="16136" max="16384" width="8.84375" style="53"/>
  </cols>
  <sheetData>
    <row r="3" spans="1:10" ht="13">
      <c r="A3" s="187" t="s">
        <v>302</v>
      </c>
      <c r="B3" s="187"/>
      <c r="C3" s="187"/>
      <c r="D3" s="187"/>
      <c r="E3" s="187"/>
      <c r="F3" s="187"/>
      <c r="G3" s="187"/>
    </row>
    <row r="4" spans="1:10" ht="13">
      <c r="A4" s="187" t="s">
        <v>261</v>
      </c>
      <c r="B4" s="187"/>
      <c r="C4" s="187"/>
      <c r="D4" s="187"/>
      <c r="E4" s="187"/>
      <c r="F4" s="187"/>
      <c r="G4" s="187"/>
    </row>
    <row r="5" spans="1:10" ht="13">
      <c r="A5" s="187" t="s">
        <v>1</v>
      </c>
      <c r="B5" s="187"/>
      <c r="C5" s="187"/>
      <c r="D5" s="187"/>
      <c r="E5" s="187"/>
      <c r="F5" s="187"/>
      <c r="G5" s="187"/>
    </row>
    <row r="6" spans="1:10" ht="13">
      <c r="A6" s="183"/>
      <c r="B6" s="183"/>
      <c r="C6" s="183"/>
      <c r="D6" s="183"/>
      <c r="E6" s="183"/>
      <c r="F6" s="183"/>
      <c r="G6" s="183"/>
    </row>
    <row r="7" spans="1:10">
      <c r="B7" s="7" t="s">
        <v>21</v>
      </c>
      <c r="C7" s="7" t="s">
        <v>22</v>
      </c>
      <c r="D7" s="7" t="s">
        <v>64</v>
      </c>
      <c r="E7" s="7" t="s">
        <v>65</v>
      </c>
      <c r="F7" s="7" t="s">
        <v>66</v>
      </c>
      <c r="G7" s="7" t="s">
        <v>67</v>
      </c>
    </row>
    <row r="8" spans="1:10">
      <c r="A8" s="184" t="s">
        <v>2</v>
      </c>
      <c r="C8" s="10" t="s">
        <v>16</v>
      </c>
      <c r="D8" s="10" t="s">
        <v>264</v>
      </c>
      <c r="E8" s="10" t="s">
        <v>265</v>
      </c>
      <c r="G8" s="10" t="s">
        <v>263</v>
      </c>
    </row>
    <row r="9" spans="1:10">
      <c r="A9" s="9" t="s">
        <v>4</v>
      </c>
      <c r="B9" s="134" t="s">
        <v>257</v>
      </c>
      <c r="C9" s="134" t="s">
        <v>258</v>
      </c>
      <c r="D9" s="134" t="s">
        <v>260</v>
      </c>
      <c r="E9" s="134" t="s">
        <v>266</v>
      </c>
      <c r="F9" s="134" t="s">
        <v>259</v>
      </c>
      <c r="G9" s="134" t="s">
        <v>267</v>
      </c>
    </row>
    <row r="10" spans="1:10" ht="13">
      <c r="A10" s="54"/>
      <c r="B10" s="141" t="s">
        <v>268</v>
      </c>
    </row>
    <row r="11" spans="1:10">
      <c r="A11" s="184">
        <v>1</v>
      </c>
      <c r="B11" s="138">
        <v>42339</v>
      </c>
      <c r="C11" s="140" t="s">
        <v>262</v>
      </c>
      <c r="D11" s="12"/>
      <c r="F11" s="137"/>
      <c r="G11" s="12">
        <f>-189107994*0.140599664399448</f>
        <v>-26588520.491652824</v>
      </c>
    </row>
    <row r="12" spans="1:10">
      <c r="A12" s="184">
        <f>+A11+1</f>
        <v>2</v>
      </c>
      <c r="B12" s="138"/>
      <c r="C12" s="12"/>
      <c r="D12" s="12"/>
      <c r="F12" s="137"/>
      <c r="G12" s="12"/>
    </row>
    <row r="13" spans="1:10">
      <c r="A13" s="184">
        <f t="shared" ref="A13:A27" si="0">+A12+1</f>
        <v>3</v>
      </c>
      <c r="B13" s="138">
        <v>42705</v>
      </c>
      <c r="C13" s="14">
        <v>-5440760.4911012668</v>
      </c>
      <c r="D13" s="14">
        <f>ROUND(+C13*0.86534,0)</f>
        <v>-4708108</v>
      </c>
      <c r="E13" s="137"/>
      <c r="F13" s="136">
        <v>1</v>
      </c>
      <c r="G13" s="12">
        <f>ROUND(+D13*F13,0)</f>
        <v>-4708108</v>
      </c>
      <c r="I13" s="151"/>
    </row>
    <row r="14" spans="1:10">
      <c r="A14" s="184">
        <f t="shared" si="0"/>
        <v>4</v>
      </c>
      <c r="C14" s="12"/>
      <c r="D14" s="12"/>
      <c r="E14" s="137"/>
      <c r="F14" s="137"/>
      <c r="G14" s="12"/>
    </row>
    <row r="15" spans="1:10">
      <c r="A15" s="184">
        <f t="shared" si="0"/>
        <v>5</v>
      </c>
      <c r="B15" s="138">
        <v>42736</v>
      </c>
      <c r="C15" s="148">
        <v>-477608.72635899443</v>
      </c>
      <c r="D15" s="12">
        <f t="shared" ref="D15:D26" si="1">ROUND(+C15*0.86534,0)</f>
        <v>-413294</v>
      </c>
      <c r="E15" s="137">
        <f>366-30</f>
        <v>336</v>
      </c>
      <c r="F15" s="136">
        <f>ROUND(+E15/366,6)</f>
        <v>0.91803299999999999</v>
      </c>
      <c r="G15" s="12">
        <f t="shared" ref="G15:G26" si="2">ROUND(+D15*F15,0)</f>
        <v>-379418</v>
      </c>
      <c r="I15" s="182"/>
      <c r="J15" s="182"/>
    </row>
    <row r="16" spans="1:10">
      <c r="A16" s="184">
        <f t="shared" si="0"/>
        <v>6</v>
      </c>
      <c r="B16" s="138">
        <v>42767</v>
      </c>
      <c r="C16" s="148">
        <v>-477608.72635899443</v>
      </c>
      <c r="D16" s="12">
        <f t="shared" si="1"/>
        <v>-413294</v>
      </c>
      <c r="E16" s="137">
        <f>+E15-29</f>
        <v>307</v>
      </c>
      <c r="F16" s="152">
        <f t="shared" ref="F16:F26" si="3">ROUND(+E16/366,6)</f>
        <v>0.83879800000000004</v>
      </c>
      <c r="G16" s="12">
        <f t="shared" si="2"/>
        <v>-346670</v>
      </c>
      <c r="I16" s="182"/>
      <c r="J16" s="182"/>
    </row>
    <row r="17" spans="1:10">
      <c r="A17" s="184">
        <f t="shared" si="0"/>
        <v>7</v>
      </c>
      <c r="B17" s="138">
        <v>42795</v>
      </c>
      <c r="C17" s="148">
        <v>-477608.72635899443</v>
      </c>
      <c r="D17" s="12">
        <f t="shared" si="1"/>
        <v>-413294</v>
      </c>
      <c r="E17" s="137">
        <f>+E16-31</f>
        <v>276</v>
      </c>
      <c r="F17" s="152">
        <f t="shared" si="3"/>
        <v>0.75409800000000005</v>
      </c>
      <c r="G17" s="12">
        <f t="shared" si="2"/>
        <v>-311664</v>
      </c>
      <c r="I17" s="182"/>
      <c r="J17" s="182"/>
    </row>
    <row r="18" spans="1:10">
      <c r="A18" s="184">
        <f t="shared" si="0"/>
        <v>8</v>
      </c>
      <c r="B18" s="138">
        <v>42826</v>
      </c>
      <c r="C18" s="148">
        <v>-477608.72635899443</v>
      </c>
      <c r="D18" s="12">
        <f t="shared" si="1"/>
        <v>-413294</v>
      </c>
      <c r="E18" s="137">
        <f>+E17-30</f>
        <v>246</v>
      </c>
      <c r="F18" s="152">
        <f t="shared" si="3"/>
        <v>0.67213100000000003</v>
      </c>
      <c r="G18" s="12">
        <f t="shared" si="2"/>
        <v>-277788</v>
      </c>
      <c r="I18" s="182"/>
      <c r="J18" s="182"/>
    </row>
    <row r="19" spans="1:10">
      <c r="A19" s="184">
        <f t="shared" si="0"/>
        <v>9</v>
      </c>
      <c r="B19" s="138">
        <v>42856</v>
      </c>
      <c r="C19" s="148">
        <v>-462452.28554899443</v>
      </c>
      <c r="D19" s="12">
        <f t="shared" si="1"/>
        <v>-400178</v>
      </c>
      <c r="E19" s="137">
        <f>+E18-31</f>
        <v>215</v>
      </c>
      <c r="F19" s="152">
        <f t="shared" si="3"/>
        <v>0.58743199999999995</v>
      </c>
      <c r="G19" s="12">
        <f t="shared" si="2"/>
        <v>-235077</v>
      </c>
      <c r="I19" s="182"/>
      <c r="J19" s="182"/>
    </row>
    <row r="20" spans="1:10">
      <c r="A20" s="184">
        <f t="shared" si="0"/>
        <v>10</v>
      </c>
      <c r="B20" s="138">
        <v>42887</v>
      </c>
      <c r="C20" s="148">
        <v>-462452.28554899443</v>
      </c>
      <c r="D20" s="12">
        <f t="shared" si="1"/>
        <v>-400178</v>
      </c>
      <c r="E20" s="137">
        <f>+E19-30</f>
        <v>185</v>
      </c>
      <c r="F20" s="152">
        <f t="shared" si="3"/>
        <v>0.50546400000000002</v>
      </c>
      <c r="G20" s="12">
        <f t="shared" si="2"/>
        <v>-202276</v>
      </c>
      <c r="I20" s="182"/>
      <c r="J20" s="182"/>
    </row>
    <row r="21" spans="1:10">
      <c r="A21" s="184">
        <f t="shared" si="0"/>
        <v>11</v>
      </c>
      <c r="B21" s="138">
        <v>42917</v>
      </c>
      <c r="C21" s="148">
        <v>-462452.28554899443</v>
      </c>
      <c r="D21" s="12">
        <f t="shared" si="1"/>
        <v>-400178</v>
      </c>
      <c r="E21" s="137">
        <f>+E20-31</f>
        <v>154</v>
      </c>
      <c r="F21" s="152">
        <f t="shared" si="3"/>
        <v>0.420765</v>
      </c>
      <c r="G21" s="12">
        <f t="shared" si="2"/>
        <v>-168381</v>
      </c>
      <c r="I21" s="182"/>
      <c r="J21" s="182"/>
    </row>
    <row r="22" spans="1:10">
      <c r="A22" s="184">
        <f t="shared" si="0"/>
        <v>12</v>
      </c>
      <c r="B22" s="138">
        <v>42948</v>
      </c>
      <c r="C22" s="148">
        <v>-462452.28554899443</v>
      </c>
      <c r="D22" s="12">
        <f t="shared" si="1"/>
        <v>-400178</v>
      </c>
      <c r="E22" s="137">
        <f>+E21-31</f>
        <v>123</v>
      </c>
      <c r="F22" s="152">
        <f t="shared" si="3"/>
        <v>0.33606599999999998</v>
      </c>
      <c r="G22" s="12">
        <f t="shared" si="2"/>
        <v>-134486</v>
      </c>
      <c r="I22" s="182"/>
      <c r="J22" s="182"/>
    </row>
    <row r="23" spans="1:10">
      <c r="A23" s="184">
        <f t="shared" si="0"/>
        <v>13</v>
      </c>
      <c r="B23" s="138">
        <v>42979</v>
      </c>
      <c r="C23" s="148">
        <v>-462452.28554899443</v>
      </c>
      <c r="D23" s="12">
        <f t="shared" si="1"/>
        <v>-400178</v>
      </c>
      <c r="E23" s="137">
        <f>+E22-30</f>
        <v>93</v>
      </c>
      <c r="F23" s="152">
        <f t="shared" si="3"/>
        <v>0.25409799999999999</v>
      </c>
      <c r="G23" s="12">
        <f t="shared" si="2"/>
        <v>-101684</v>
      </c>
      <c r="I23" s="182"/>
      <c r="J23" s="182"/>
    </row>
    <row r="24" spans="1:10">
      <c r="A24" s="184">
        <f t="shared" si="0"/>
        <v>14</v>
      </c>
      <c r="B24" s="138">
        <v>43009</v>
      </c>
      <c r="C24" s="148">
        <v>-455943.21234899433</v>
      </c>
      <c r="D24" s="12">
        <f t="shared" si="1"/>
        <v>-394546</v>
      </c>
      <c r="E24" s="137">
        <f>+E23-31</f>
        <v>62</v>
      </c>
      <c r="F24" s="152">
        <f t="shared" si="3"/>
        <v>0.16939899999999999</v>
      </c>
      <c r="G24" s="12">
        <f t="shared" si="2"/>
        <v>-66836</v>
      </c>
      <c r="I24" s="182"/>
      <c r="J24" s="182"/>
    </row>
    <row r="25" spans="1:10">
      <c r="A25" s="184">
        <f t="shared" si="0"/>
        <v>15</v>
      </c>
      <c r="B25" s="138">
        <v>43040</v>
      </c>
      <c r="C25" s="148">
        <v>-455943.21234899433</v>
      </c>
      <c r="D25" s="12">
        <f t="shared" si="1"/>
        <v>-394546</v>
      </c>
      <c r="E25" s="137">
        <f>+E24-30</f>
        <v>32</v>
      </c>
      <c r="F25" s="152">
        <f t="shared" si="3"/>
        <v>8.7431999999999996E-2</v>
      </c>
      <c r="G25" s="12">
        <f t="shared" si="2"/>
        <v>-34496</v>
      </c>
      <c r="I25" s="182"/>
      <c r="J25" s="182"/>
    </row>
    <row r="26" spans="1:10">
      <c r="A26" s="184">
        <f t="shared" si="0"/>
        <v>16</v>
      </c>
      <c r="B26" s="138">
        <v>43070</v>
      </c>
      <c r="C26" s="153">
        <v>-455943.21234899433</v>
      </c>
      <c r="D26" s="12">
        <f t="shared" si="1"/>
        <v>-394546</v>
      </c>
      <c r="E26" s="137">
        <f>+E25-31</f>
        <v>1</v>
      </c>
      <c r="F26" s="152">
        <f t="shared" si="3"/>
        <v>2.7320000000000001E-3</v>
      </c>
      <c r="G26" s="12">
        <f t="shared" si="2"/>
        <v>-1078</v>
      </c>
      <c r="I26" s="182"/>
      <c r="J26" s="182"/>
    </row>
    <row r="27" spans="1:10" ht="13">
      <c r="A27" s="184">
        <f t="shared" si="0"/>
        <v>17</v>
      </c>
      <c r="F27" s="139" t="s">
        <v>279</v>
      </c>
      <c r="G27" s="142">
        <f>SUM(G11:G26)</f>
        <v>-33556482.491652824</v>
      </c>
    </row>
    <row r="28" spans="1:10">
      <c r="A28" s="157">
        <f t="shared" ref="A28:A59" si="4">+A27+1</f>
        <v>18</v>
      </c>
    </row>
    <row r="29" spans="1:10">
      <c r="A29" s="157">
        <f t="shared" si="4"/>
        <v>19</v>
      </c>
    </row>
    <row r="30" spans="1:10" ht="13">
      <c r="A30" s="157">
        <f t="shared" si="4"/>
        <v>20</v>
      </c>
      <c r="B30" s="141" t="s">
        <v>269</v>
      </c>
    </row>
    <row r="31" spans="1:10" ht="15" customHeight="1">
      <c r="A31" s="157">
        <f t="shared" si="4"/>
        <v>21</v>
      </c>
      <c r="B31" s="138">
        <v>42339</v>
      </c>
      <c r="C31" s="140" t="s">
        <v>262</v>
      </c>
      <c r="D31" s="12"/>
      <c r="F31" s="137"/>
      <c r="G31" s="12">
        <v>30565748</v>
      </c>
    </row>
    <row r="32" spans="1:10">
      <c r="A32" s="157">
        <f t="shared" si="4"/>
        <v>22</v>
      </c>
      <c r="C32" s="12"/>
      <c r="D32" s="12"/>
      <c r="F32" s="137"/>
      <c r="G32" s="12"/>
    </row>
    <row r="33" spans="1:7">
      <c r="A33" s="157">
        <f t="shared" si="4"/>
        <v>23</v>
      </c>
      <c r="B33" s="138">
        <v>42705</v>
      </c>
      <c r="C33" s="14">
        <v>0</v>
      </c>
      <c r="D33" s="12"/>
      <c r="E33" s="137"/>
      <c r="F33" s="136"/>
      <c r="G33" s="12">
        <f>+C33</f>
        <v>0</v>
      </c>
    </row>
    <row r="34" spans="1:7">
      <c r="A34" s="157">
        <f t="shared" si="4"/>
        <v>24</v>
      </c>
    </row>
    <row r="35" spans="1:7">
      <c r="A35" s="157">
        <f t="shared" si="4"/>
        <v>25</v>
      </c>
      <c r="B35" s="138">
        <v>43070</v>
      </c>
      <c r="C35" s="12">
        <v>0</v>
      </c>
      <c r="D35" s="12"/>
      <c r="E35" s="137"/>
      <c r="F35" s="136"/>
      <c r="G35" s="12">
        <v>0</v>
      </c>
    </row>
    <row r="36" spans="1:7">
      <c r="A36" s="157">
        <f t="shared" si="4"/>
        <v>26</v>
      </c>
      <c r="F36" s="146" t="s">
        <v>271</v>
      </c>
      <c r="G36" s="145">
        <f>SUM(G31:G35)</f>
        <v>30565748</v>
      </c>
    </row>
    <row r="37" spans="1:7" ht="13">
      <c r="A37" s="157">
        <f t="shared" si="4"/>
        <v>27</v>
      </c>
      <c r="F37" s="139" t="s">
        <v>278</v>
      </c>
      <c r="G37" s="144">
        <v>0.14082</v>
      </c>
    </row>
    <row r="38" spans="1:7" ht="13">
      <c r="A38" s="157">
        <f t="shared" si="4"/>
        <v>28</v>
      </c>
      <c r="F38" s="139" t="s">
        <v>280</v>
      </c>
      <c r="G38" s="142">
        <f>+G36*G37</f>
        <v>4304268.6333600003</v>
      </c>
    </row>
    <row r="39" spans="1:7">
      <c r="A39" s="157">
        <f t="shared" si="4"/>
        <v>29</v>
      </c>
    </row>
    <row r="40" spans="1:7">
      <c r="A40" s="157">
        <f t="shared" si="4"/>
        <v>30</v>
      </c>
      <c r="B40" s="5" t="s">
        <v>51</v>
      </c>
    </row>
    <row r="41" spans="1:7" ht="12.75" customHeight="1">
      <c r="A41" s="157">
        <f t="shared" si="4"/>
        <v>31</v>
      </c>
      <c r="B41" s="191" t="s">
        <v>281</v>
      </c>
      <c r="C41" s="191"/>
      <c r="D41" s="191"/>
      <c r="E41" s="191"/>
      <c r="F41" s="191"/>
      <c r="G41" s="191"/>
    </row>
    <row r="42" spans="1:7">
      <c r="A42" s="157">
        <f t="shared" si="4"/>
        <v>32</v>
      </c>
      <c r="B42" s="191"/>
      <c r="C42" s="191"/>
      <c r="D42" s="191"/>
      <c r="E42" s="191"/>
      <c r="F42" s="191"/>
      <c r="G42" s="191"/>
    </row>
    <row r="43" spans="1:7">
      <c r="A43" s="157">
        <f t="shared" si="4"/>
        <v>33</v>
      </c>
      <c r="B43" s="191"/>
      <c r="C43" s="191"/>
      <c r="D43" s="191"/>
      <c r="E43" s="191"/>
      <c r="F43" s="191"/>
      <c r="G43" s="191"/>
    </row>
    <row r="44" spans="1:7">
      <c r="A44" s="157">
        <f t="shared" si="4"/>
        <v>34</v>
      </c>
      <c r="B44" s="191"/>
      <c r="C44" s="191"/>
      <c r="D44" s="191"/>
      <c r="E44" s="191"/>
      <c r="F44" s="191"/>
      <c r="G44" s="191"/>
    </row>
    <row r="45" spans="1:7">
      <c r="A45" s="157">
        <f t="shared" si="4"/>
        <v>35</v>
      </c>
      <c r="B45" s="191"/>
      <c r="C45" s="191"/>
      <c r="D45" s="191"/>
      <c r="E45" s="191"/>
      <c r="F45" s="191"/>
      <c r="G45" s="191"/>
    </row>
    <row r="46" spans="1:7">
      <c r="A46" s="157">
        <f t="shared" si="4"/>
        <v>36</v>
      </c>
      <c r="B46" s="191"/>
      <c r="C46" s="191"/>
      <c r="D46" s="191"/>
      <c r="E46" s="191"/>
      <c r="F46" s="191"/>
      <c r="G46" s="191"/>
    </row>
    <row r="47" spans="1:7">
      <c r="A47" s="157">
        <f t="shared" si="4"/>
        <v>37</v>
      </c>
      <c r="B47" s="191"/>
      <c r="C47" s="191"/>
      <c r="D47" s="191"/>
      <c r="E47" s="191"/>
      <c r="F47" s="191"/>
      <c r="G47" s="191"/>
    </row>
    <row r="48" spans="1:7">
      <c r="A48" s="157">
        <f t="shared" si="4"/>
        <v>38</v>
      </c>
      <c r="B48" s="143"/>
    </row>
    <row r="49" spans="1:7">
      <c r="A49" s="157">
        <f t="shared" si="4"/>
        <v>39</v>
      </c>
      <c r="B49" s="143" t="s">
        <v>270</v>
      </c>
    </row>
    <row r="50" spans="1:7">
      <c r="A50" s="157">
        <f t="shared" si="4"/>
        <v>40</v>
      </c>
      <c r="B50" s="143"/>
    </row>
    <row r="51" spans="1:7" ht="12.75" customHeight="1">
      <c r="A51" s="157">
        <f t="shared" si="4"/>
        <v>41</v>
      </c>
      <c r="B51" s="192" t="s">
        <v>276</v>
      </c>
      <c r="C51" s="192"/>
      <c r="D51" s="192"/>
      <c r="E51" s="192"/>
      <c r="F51" s="192"/>
      <c r="G51" s="192"/>
    </row>
    <row r="52" spans="1:7">
      <c r="A52" s="157">
        <f t="shared" si="4"/>
        <v>42</v>
      </c>
      <c r="B52" s="192"/>
      <c r="C52" s="192"/>
      <c r="D52" s="192"/>
      <c r="E52" s="192"/>
      <c r="F52" s="192"/>
      <c r="G52" s="192"/>
    </row>
    <row r="53" spans="1:7">
      <c r="A53" s="157">
        <f t="shared" si="4"/>
        <v>43</v>
      </c>
      <c r="B53" s="192"/>
      <c r="C53" s="192"/>
      <c r="D53" s="192"/>
      <c r="E53" s="192"/>
      <c r="F53" s="192"/>
      <c r="G53" s="192"/>
    </row>
    <row r="54" spans="1:7">
      <c r="A54" s="157">
        <f t="shared" si="4"/>
        <v>44</v>
      </c>
      <c r="B54" s="53" t="s">
        <v>272</v>
      </c>
      <c r="C54" s="158"/>
      <c r="D54" s="158"/>
      <c r="E54" s="158"/>
      <c r="F54" s="158"/>
      <c r="G54" s="158"/>
    </row>
    <row r="55" spans="1:7">
      <c r="A55" s="157">
        <f t="shared" si="4"/>
        <v>45</v>
      </c>
      <c r="B55" s="53" t="s">
        <v>273</v>
      </c>
      <c r="C55" s="158"/>
      <c r="D55" s="158"/>
      <c r="E55" s="158"/>
      <c r="F55" s="158"/>
      <c r="G55" s="158"/>
    </row>
    <row r="56" spans="1:7">
      <c r="A56" s="157">
        <f t="shared" si="4"/>
        <v>46</v>
      </c>
      <c r="B56" s="53" t="s">
        <v>274</v>
      </c>
    </row>
    <row r="57" spans="1:7">
      <c r="A57" s="157">
        <f t="shared" si="4"/>
        <v>47</v>
      </c>
      <c r="B57" s="53" t="s">
        <v>275</v>
      </c>
    </row>
    <row r="58" spans="1:7">
      <c r="A58" s="157">
        <f t="shared" si="4"/>
        <v>48</v>
      </c>
    </row>
    <row r="59" spans="1:7" ht="12.75" customHeight="1">
      <c r="A59" s="157">
        <f t="shared" si="4"/>
        <v>49</v>
      </c>
      <c r="B59" s="147" t="s">
        <v>277</v>
      </c>
      <c r="C59" s="147"/>
      <c r="D59" s="147"/>
      <c r="E59" s="147"/>
      <c r="F59" s="147"/>
      <c r="G59" s="147"/>
    </row>
  </sheetData>
  <mergeCells count="5">
    <mergeCell ref="A3:G3"/>
    <mergeCell ref="A4:G4"/>
    <mergeCell ref="A5:G5"/>
    <mergeCell ref="B41:G47"/>
    <mergeCell ref="B51:G53"/>
  </mergeCells>
  <pageMargins left="0.7" right="0.7" top="0.75" bottom="0.75" header="0.3" footer="0.3"/>
  <pageSetup scale="90" orientation="portrait" verticalDpi="0" r:id="rId1"/>
  <headerFooter>
    <oddHeader>&amp;CESTIMATED SERVICE YEAR ATRR
BLACK HILLS POWER, INC.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M44"/>
  <sheetViews>
    <sheetView zoomScaleNormal="100" workbookViewId="0">
      <selection activeCell="G23" sqref="G23"/>
    </sheetView>
  </sheetViews>
  <sheetFormatPr defaultRowHeight="15.5"/>
  <cols>
    <col min="1" max="1" width="3.4609375" bestFit="1" customWidth="1"/>
    <col min="2" max="2" width="3.4609375" customWidth="1"/>
    <col min="3" max="3" width="13.3046875" customWidth="1"/>
    <col min="4" max="4" width="2.765625" customWidth="1"/>
    <col min="5" max="5" width="15.3046875" customWidth="1"/>
    <col min="6" max="6" width="3" customWidth="1"/>
    <col min="7" max="7" width="11.84375" bestFit="1" customWidth="1"/>
    <col min="8" max="8" width="3.07421875" customWidth="1"/>
    <col min="9" max="9" width="13.53515625" bestFit="1" customWidth="1"/>
    <col min="10" max="11" width="9.3046875" customWidth="1"/>
    <col min="257" max="257" width="3.4609375" bestFit="1" customWidth="1"/>
    <col min="258" max="258" width="3.4609375" customWidth="1"/>
    <col min="259" max="259" width="13.3046875" customWidth="1"/>
    <col min="260" max="260" width="2.765625" customWidth="1"/>
    <col min="261" max="261" width="15.3046875" customWidth="1"/>
    <col min="262" max="262" width="3" customWidth="1"/>
    <col min="263" max="263" width="11.84375" bestFit="1" customWidth="1"/>
    <col min="264" max="264" width="3.07421875" customWidth="1"/>
    <col min="265" max="265" width="13.53515625" bestFit="1" customWidth="1"/>
    <col min="266" max="267" width="9.3046875" customWidth="1"/>
    <col min="513" max="513" width="3.4609375" bestFit="1" customWidth="1"/>
    <col min="514" max="514" width="3.4609375" customWidth="1"/>
    <col min="515" max="515" width="13.3046875" customWidth="1"/>
    <col min="516" max="516" width="2.765625" customWidth="1"/>
    <col min="517" max="517" width="15.3046875" customWidth="1"/>
    <col min="518" max="518" width="3" customWidth="1"/>
    <col min="519" max="519" width="11.84375" bestFit="1" customWidth="1"/>
    <col min="520" max="520" width="3.07421875" customWidth="1"/>
    <col min="521" max="521" width="13.53515625" bestFit="1" customWidth="1"/>
    <col min="522" max="523" width="9.3046875" customWidth="1"/>
    <col min="769" max="769" width="3.4609375" bestFit="1" customWidth="1"/>
    <col min="770" max="770" width="3.4609375" customWidth="1"/>
    <col min="771" max="771" width="13.3046875" customWidth="1"/>
    <col min="772" max="772" width="2.765625" customWidth="1"/>
    <col min="773" max="773" width="15.3046875" customWidth="1"/>
    <col min="774" max="774" width="3" customWidth="1"/>
    <col min="775" max="775" width="11.84375" bestFit="1" customWidth="1"/>
    <col min="776" max="776" width="3.07421875" customWidth="1"/>
    <col min="777" max="777" width="13.53515625" bestFit="1" customWidth="1"/>
    <col min="778" max="779" width="9.3046875" customWidth="1"/>
    <col min="1025" max="1025" width="3.4609375" bestFit="1" customWidth="1"/>
    <col min="1026" max="1026" width="3.4609375" customWidth="1"/>
    <col min="1027" max="1027" width="13.3046875" customWidth="1"/>
    <col min="1028" max="1028" width="2.765625" customWidth="1"/>
    <col min="1029" max="1029" width="15.3046875" customWidth="1"/>
    <col min="1030" max="1030" width="3" customWidth="1"/>
    <col min="1031" max="1031" width="11.84375" bestFit="1" customWidth="1"/>
    <col min="1032" max="1032" width="3.07421875" customWidth="1"/>
    <col min="1033" max="1033" width="13.53515625" bestFit="1" customWidth="1"/>
    <col min="1034" max="1035" width="9.3046875" customWidth="1"/>
    <col min="1281" max="1281" width="3.4609375" bestFit="1" customWidth="1"/>
    <col min="1282" max="1282" width="3.4609375" customWidth="1"/>
    <col min="1283" max="1283" width="13.3046875" customWidth="1"/>
    <col min="1284" max="1284" width="2.765625" customWidth="1"/>
    <col min="1285" max="1285" width="15.3046875" customWidth="1"/>
    <col min="1286" max="1286" width="3" customWidth="1"/>
    <col min="1287" max="1287" width="11.84375" bestFit="1" customWidth="1"/>
    <col min="1288" max="1288" width="3.07421875" customWidth="1"/>
    <col min="1289" max="1289" width="13.53515625" bestFit="1" customWidth="1"/>
    <col min="1290" max="1291" width="9.3046875" customWidth="1"/>
    <col min="1537" max="1537" width="3.4609375" bestFit="1" customWidth="1"/>
    <col min="1538" max="1538" width="3.4609375" customWidth="1"/>
    <col min="1539" max="1539" width="13.3046875" customWidth="1"/>
    <col min="1540" max="1540" width="2.765625" customWidth="1"/>
    <col min="1541" max="1541" width="15.3046875" customWidth="1"/>
    <col min="1542" max="1542" width="3" customWidth="1"/>
    <col min="1543" max="1543" width="11.84375" bestFit="1" customWidth="1"/>
    <col min="1544" max="1544" width="3.07421875" customWidth="1"/>
    <col min="1545" max="1545" width="13.53515625" bestFit="1" customWidth="1"/>
    <col min="1546" max="1547" width="9.3046875" customWidth="1"/>
    <col min="1793" max="1793" width="3.4609375" bestFit="1" customWidth="1"/>
    <col min="1794" max="1794" width="3.4609375" customWidth="1"/>
    <col min="1795" max="1795" width="13.3046875" customWidth="1"/>
    <col min="1796" max="1796" width="2.765625" customWidth="1"/>
    <col min="1797" max="1797" width="15.3046875" customWidth="1"/>
    <col min="1798" max="1798" width="3" customWidth="1"/>
    <col min="1799" max="1799" width="11.84375" bestFit="1" customWidth="1"/>
    <col min="1800" max="1800" width="3.07421875" customWidth="1"/>
    <col min="1801" max="1801" width="13.53515625" bestFit="1" customWidth="1"/>
    <col min="1802" max="1803" width="9.3046875" customWidth="1"/>
    <col min="2049" max="2049" width="3.4609375" bestFit="1" customWidth="1"/>
    <col min="2050" max="2050" width="3.4609375" customWidth="1"/>
    <col min="2051" max="2051" width="13.3046875" customWidth="1"/>
    <col min="2052" max="2052" width="2.765625" customWidth="1"/>
    <col min="2053" max="2053" width="15.3046875" customWidth="1"/>
    <col min="2054" max="2054" width="3" customWidth="1"/>
    <col min="2055" max="2055" width="11.84375" bestFit="1" customWidth="1"/>
    <col min="2056" max="2056" width="3.07421875" customWidth="1"/>
    <col min="2057" max="2057" width="13.53515625" bestFit="1" customWidth="1"/>
    <col min="2058" max="2059" width="9.3046875" customWidth="1"/>
    <col min="2305" max="2305" width="3.4609375" bestFit="1" customWidth="1"/>
    <col min="2306" max="2306" width="3.4609375" customWidth="1"/>
    <col min="2307" max="2307" width="13.3046875" customWidth="1"/>
    <col min="2308" max="2308" width="2.765625" customWidth="1"/>
    <col min="2309" max="2309" width="15.3046875" customWidth="1"/>
    <col min="2310" max="2310" width="3" customWidth="1"/>
    <col min="2311" max="2311" width="11.84375" bestFit="1" customWidth="1"/>
    <col min="2312" max="2312" width="3.07421875" customWidth="1"/>
    <col min="2313" max="2313" width="13.53515625" bestFit="1" customWidth="1"/>
    <col min="2314" max="2315" width="9.3046875" customWidth="1"/>
    <col min="2561" max="2561" width="3.4609375" bestFit="1" customWidth="1"/>
    <col min="2562" max="2562" width="3.4609375" customWidth="1"/>
    <col min="2563" max="2563" width="13.3046875" customWidth="1"/>
    <col min="2564" max="2564" width="2.765625" customWidth="1"/>
    <col min="2565" max="2565" width="15.3046875" customWidth="1"/>
    <col min="2566" max="2566" width="3" customWidth="1"/>
    <col min="2567" max="2567" width="11.84375" bestFit="1" customWidth="1"/>
    <col min="2568" max="2568" width="3.07421875" customWidth="1"/>
    <col min="2569" max="2569" width="13.53515625" bestFit="1" customWidth="1"/>
    <col min="2570" max="2571" width="9.3046875" customWidth="1"/>
    <col min="2817" max="2817" width="3.4609375" bestFit="1" customWidth="1"/>
    <col min="2818" max="2818" width="3.4609375" customWidth="1"/>
    <col min="2819" max="2819" width="13.3046875" customWidth="1"/>
    <col min="2820" max="2820" width="2.765625" customWidth="1"/>
    <col min="2821" max="2821" width="15.3046875" customWidth="1"/>
    <col min="2822" max="2822" width="3" customWidth="1"/>
    <col min="2823" max="2823" width="11.84375" bestFit="1" customWidth="1"/>
    <col min="2824" max="2824" width="3.07421875" customWidth="1"/>
    <col min="2825" max="2825" width="13.53515625" bestFit="1" customWidth="1"/>
    <col min="2826" max="2827" width="9.3046875" customWidth="1"/>
    <col min="3073" max="3073" width="3.4609375" bestFit="1" customWidth="1"/>
    <col min="3074" max="3074" width="3.4609375" customWidth="1"/>
    <col min="3075" max="3075" width="13.3046875" customWidth="1"/>
    <col min="3076" max="3076" width="2.765625" customWidth="1"/>
    <col min="3077" max="3077" width="15.3046875" customWidth="1"/>
    <col min="3078" max="3078" width="3" customWidth="1"/>
    <col min="3079" max="3079" width="11.84375" bestFit="1" customWidth="1"/>
    <col min="3080" max="3080" width="3.07421875" customWidth="1"/>
    <col min="3081" max="3081" width="13.53515625" bestFit="1" customWidth="1"/>
    <col min="3082" max="3083" width="9.3046875" customWidth="1"/>
    <col min="3329" max="3329" width="3.4609375" bestFit="1" customWidth="1"/>
    <col min="3330" max="3330" width="3.4609375" customWidth="1"/>
    <col min="3331" max="3331" width="13.3046875" customWidth="1"/>
    <col min="3332" max="3332" width="2.765625" customWidth="1"/>
    <col min="3333" max="3333" width="15.3046875" customWidth="1"/>
    <col min="3334" max="3334" width="3" customWidth="1"/>
    <col min="3335" max="3335" width="11.84375" bestFit="1" customWidth="1"/>
    <col min="3336" max="3336" width="3.07421875" customWidth="1"/>
    <col min="3337" max="3337" width="13.53515625" bestFit="1" customWidth="1"/>
    <col min="3338" max="3339" width="9.3046875" customWidth="1"/>
    <col min="3585" max="3585" width="3.4609375" bestFit="1" customWidth="1"/>
    <col min="3586" max="3586" width="3.4609375" customWidth="1"/>
    <col min="3587" max="3587" width="13.3046875" customWidth="1"/>
    <col min="3588" max="3588" width="2.765625" customWidth="1"/>
    <col min="3589" max="3589" width="15.3046875" customWidth="1"/>
    <col min="3590" max="3590" width="3" customWidth="1"/>
    <col min="3591" max="3591" width="11.84375" bestFit="1" customWidth="1"/>
    <col min="3592" max="3592" width="3.07421875" customWidth="1"/>
    <col min="3593" max="3593" width="13.53515625" bestFit="1" customWidth="1"/>
    <col min="3594" max="3595" width="9.3046875" customWidth="1"/>
    <col min="3841" max="3841" width="3.4609375" bestFit="1" customWidth="1"/>
    <col min="3842" max="3842" width="3.4609375" customWidth="1"/>
    <col min="3843" max="3843" width="13.3046875" customWidth="1"/>
    <col min="3844" max="3844" width="2.765625" customWidth="1"/>
    <col min="3845" max="3845" width="15.3046875" customWidth="1"/>
    <col min="3846" max="3846" width="3" customWidth="1"/>
    <col min="3847" max="3847" width="11.84375" bestFit="1" customWidth="1"/>
    <col min="3848" max="3848" width="3.07421875" customWidth="1"/>
    <col min="3849" max="3849" width="13.53515625" bestFit="1" customWidth="1"/>
    <col min="3850" max="3851" width="9.3046875" customWidth="1"/>
    <col min="4097" max="4097" width="3.4609375" bestFit="1" customWidth="1"/>
    <col min="4098" max="4098" width="3.4609375" customWidth="1"/>
    <col min="4099" max="4099" width="13.3046875" customWidth="1"/>
    <col min="4100" max="4100" width="2.765625" customWidth="1"/>
    <col min="4101" max="4101" width="15.3046875" customWidth="1"/>
    <col min="4102" max="4102" width="3" customWidth="1"/>
    <col min="4103" max="4103" width="11.84375" bestFit="1" customWidth="1"/>
    <col min="4104" max="4104" width="3.07421875" customWidth="1"/>
    <col min="4105" max="4105" width="13.53515625" bestFit="1" customWidth="1"/>
    <col min="4106" max="4107" width="9.3046875" customWidth="1"/>
    <col min="4353" max="4353" width="3.4609375" bestFit="1" customWidth="1"/>
    <col min="4354" max="4354" width="3.4609375" customWidth="1"/>
    <col min="4355" max="4355" width="13.3046875" customWidth="1"/>
    <col min="4356" max="4356" width="2.765625" customWidth="1"/>
    <col min="4357" max="4357" width="15.3046875" customWidth="1"/>
    <col min="4358" max="4358" width="3" customWidth="1"/>
    <col min="4359" max="4359" width="11.84375" bestFit="1" customWidth="1"/>
    <col min="4360" max="4360" width="3.07421875" customWidth="1"/>
    <col min="4361" max="4361" width="13.53515625" bestFit="1" customWidth="1"/>
    <col min="4362" max="4363" width="9.3046875" customWidth="1"/>
    <col min="4609" max="4609" width="3.4609375" bestFit="1" customWidth="1"/>
    <col min="4610" max="4610" width="3.4609375" customWidth="1"/>
    <col min="4611" max="4611" width="13.3046875" customWidth="1"/>
    <col min="4612" max="4612" width="2.765625" customWidth="1"/>
    <col min="4613" max="4613" width="15.3046875" customWidth="1"/>
    <col min="4614" max="4614" width="3" customWidth="1"/>
    <col min="4615" max="4615" width="11.84375" bestFit="1" customWidth="1"/>
    <col min="4616" max="4616" width="3.07421875" customWidth="1"/>
    <col min="4617" max="4617" width="13.53515625" bestFit="1" customWidth="1"/>
    <col min="4618" max="4619" width="9.3046875" customWidth="1"/>
    <col min="4865" max="4865" width="3.4609375" bestFit="1" customWidth="1"/>
    <col min="4866" max="4866" width="3.4609375" customWidth="1"/>
    <col min="4867" max="4867" width="13.3046875" customWidth="1"/>
    <col min="4868" max="4868" width="2.765625" customWidth="1"/>
    <col min="4869" max="4869" width="15.3046875" customWidth="1"/>
    <col min="4870" max="4870" width="3" customWidth="1"/>
    <col min="4871" max="4871" width="11.84375" bestFit="1" customWidth="1"/>
    <col min="4872" max="4872" width="3.07421875" customWidth="1"/>
    <col min="4873" max="4873" width="13.53515625" bestFit="1" customWidth="1"/>
    <col min="4874" max="4875" width="9.3046875" customWidth="1"/>
    <col min="5121" max="5121" width="3.4609375" bestFit="1" customWidth="1"/>
    <col min="5122" max="5122" width="3.4609375" customWidth="1"/>
    <col min="5123" max="5123" width="13.3046875" customWidth="1"/>
    <col min="5124" max="5124" width="2.765625" customWidth="1"/>
    <col min="5125" max="5125" width="15.3046875" customWidth="1"/>
    <col min="5126" max="5126" width="3" customWidth="1"/>
    <col min="5127" max="5127" width="11.84375" bestFit="1" customWidth="1"/>
    <col min="5128" max="5128" width="3.07421875" customWidth="1"/>
    <col min="5129" max="5129" width="13.53515625" bestFit="1" customWidth="1"/>
    <col min="5130" max="5131" width="9.3046875" customWidth="1"/>
    <col min="5377" max="5377" width="3.4609375" bestFit="1" customWidth="1"/>
    <col min="5378" max="5378" width="3.4609375" customWidth="1"/>
    <col min="5379" max="5379" width="13.3046875" customWidth="1"/>
    <col min="5380" max="5380" width="2.765625" customWidth="1"/>
    <col min="5381" max="5381" width="15.3046875" customWidth="1"/>
    <col min="5382" max="5382" width="3" customWidth="1"/>
    <col min="5383" max="5383" width="11.84375" bestFit="1" customWidth="1"/>
    <col min="5384" max="5384" width="3.07421875" customWidth="1"/>
    <col min="5385" max="5385" width="13.53515625" bestFit="1" customWidth="1"/>
    <col min="5386" max="5387" width="9.3046875" customWidth="1"/>
    <col min="5633" max="5633" width="3.4609375" bestFit="1" customWidth="1"/>
    <col min="5634" max="5634" width="3.4609375" customWidth="1"/>
    <col min="5635" max="5635" width="13.3046875" customWidth="1"/>
    <col min="5636" max="5636" width="2.765625" customWidth="1"/>
    <col min="5637" max="5637" width="15.3046875" customWidth="1"/>
    <col min="5638" max="5638" width="3" customWidth="1"/>
    <col min="5639" max="5639" width="11.84375" bestFit="1" customWidth="1"/>
    <col min="5640" max="5640" width="3.07421875" customWidth="1"/>
    <col min="5641" max="5641" width="13.53515625" bestFit="1" customWidth="1"/>
    <col min="5642" max="5643" width="9.3046875" customWidth="1"/>
    <col min="5889" max="5889" width="3.4609375" bestFit="1" customWidth="1"/>
    <col min="5890" max="5890" width="3.4609375" customWidth="1"/>
    <col min="5891" max="5891" width="13.3046875" customWidth="1"/>
    <col min="5892" max="5892" width="2.765625" customWidth="1"/>
    <col min="5893" max="5893" width="15.3046875" customWidth="1"/>
    <col min="5894" max="5894" width="3" customWidth="1"/>
    <col min="5895" max="5895" width="11.84375" bestFit="1" customWidth="1"/>
    <col min="5896" max="5896" width="3.07421875" customWidth="1"/>
    <col min="5897" max="5897" width="13.53515625" bestFit="1" customWidth="1"/>
    <col min="5898" max="5899" width="9.3046875" customWidth="1"/>
    <col min="6145" max="6145" width="3.4609375" bestFit="1" customWidth="1"/>
    <col min="6146" max="6146" width="3.4609375" customWidth="1"/>
    <col min="6147" max="6147" width="13.3046875" customWidth="1"/>
    <col min="6148" max="6148" width="2.765625" customWidth="1"/>
    <col min="6149" max="6149" width="15.3046875" customWidth="1"/>
    <col min="6150" max="6150" width="3" customWidth="1"/>
    <col min="6151" max="6151" width="11.84375" bestFit="1" customWidth="1"/>
    <col min="6152" max="6152" width="3.07421875" customWidth="1"/>
    <col min="6153" max="6153" width="13.53515625" bestFit="1" customWidth="1"/>
    <col min="6154" max="6155" width="9.3046875" customWidth="1"/>
    <col min="6401" max="6401" width="3.4609375" bestFit="1" customWidth="1"/>
    <col min="6402" max="6402" width="3.4609375" customWidth="1"/>
    <col min="6403" max="6403" width="13.3046875" customWidth="1"/>
    <col min="6404" max="6404" width="2.765625" customWidth="1"/>
    <col min="6405" max="6405" width="15.3046875" customWidth="1"/>
    <col min="6406" max="6406" width="3" customWidth="1"/>
    <col min="6407" max="6407" width="11.84375" bestFit="1" customWidth="1"/>
    <col min="6408" max="6408" width="3.07421875" customWidth="1"/>
    <col min="6409" max="6409" width="13.53515625" bestFit="1" customWidth="1"/>
    <col min="6410" max="6411" width="9.3046875" customWidth="1"/>
    <col min="6657" max="6657" width="3.4609375" bestFit="1" customWidth="1"/>
    <col min="6658" max="6658" width="3.4609375" customWidth="1"/>
    <col min="6659" max="6659" width="13.3046875" customWidth="1"/>
    <col min="6660" max="6660" width="2.765625" customWidth="1"/>
    <col min="6661" max="6661" width="15.3046875" customWidth="1"/>
    <col min="6662" max="6662" width="3" customWidth="1"/>
    <col min="6663" max="6663" width="11.84375" bestFit="1" customWidth="1"/>
    <col min="6664" max="6664" width="3.07421875" customWidth="1"/>
    <col min="6665" max="6665" width="13.53515625" bestFit="1" customWidth="1"/>
    <col min="6666" max="6667" width="9.3046875" customWidth="1"/>
    <col min="6913" max="6913" width="3.4609375" bestFit="1" customWidth="1"/>
    <col min="6914" max="6914" width="3.4609375" customWidth="1"/>
    <col min="6915" max="6915" width="13.3046875" customWidth="1"/>
    <col min="6916" max="6916" width="2.765625" customWidth="1"/>
    <col min="6917" max="6917" width="15.3046875" customWidth="1"/>
    <col min="6918" max="6918" width="3" customWidth="1"/>
    <col min="6919" max="6919" width="11.84375" bestFit="1" customWidth="1"/>
    <col min="6920" max="6920" width="3.07421875" customWidth="1"/>
    <col min="6921" max="6921" width="13.53515625" bestFit="1" customWidth="1"/>
    <col min="6922" max="6923" width="9.3046875" customWidth="1"/>
    <col min="7169" max="7169" width="3.4609375" bestFit="1" customWidth="1"/>
    <col min="7170" max="7170" width="3.4609375" customWidth="1"/>
    <col min="7171" max="7171" width="13.3046875" customWidth="1"/>
    <col min="7172" max="7172" width="2.765625" customWidth="1"/>
    <col min="7173" max="7173" width="15.3046875" customWidth="1"/>
    <col min="7174" max="7174" width="3" customWidth="1"/>
    <col min="7175" max="7175" width="11.84375" bestFit="1" customWidth="1"/>
    <col min="7176" max="7176" width="3.07421875" customWidth="1"/>
    <col min="7177" max="7177" width="13.53515625" bestFit="1" customWidth="1"/>
    <col min="7178" max="7179" width="9.3046875" customWidth="1"/>
    <col min="7425" max="7425" width="3.4609375" bestFit="1" customWidth="1"/>
    <col min="7426" max="7426" width="3.4609375" customWidth="1"/>
    <col min="7427" max="7427" width="13.3046875" customWidth="1"/>
    <col min="7428" max="7428" width="2.765625" customWidth="1"/>
    <col min="7429" max="7429" width="15.3046875" customWidth="1"/>
    <col min="7430" max="7430" width="3" customWidth="1"/>
    <col min="7431" max="7431" width="11.84375" bestFit="1" customWidth="1"/>
    <col min="7432" max="7432" width="3.07421875" customWidth="1"/>
    <col min="7433" max="7433" width="13.53515625" bestFit="1" customWidth="1"/>
    <col min="7434" max="7435" width="9.3046875" customWidth="1"/>
    <col min="7681" max="7681" width="3.4609375" bestFit="1" customWidth="1"/>
    <col min="7682" max="7682" width="3.4609375" customWidth="1"/>
    <col min="7683" max="7683" width="13.3046875" customWidth="1"/>
    <col min="7684" max="7684" width="2.765625" customWidth="1"/>
    <col min="7685" max="7685" width="15.3046875" customWidth="1"/>
    <col min="7686" max="7686" width="3" customWidth="1"/>
    <col min="7687" max="7687" width="11.84375" bestFit="1" customWidth="1"/>
    <col min="7688" max="7688" width="3.07421875" customWidth="1"/>
    <col min="7689" max="7689" width="13.53515625" bestFit="1" customWidth="1"/>
    <col min="7690" max="7691" width="9.3046875" customWidth="1"/>
    <col min="7937" max="7937" width="3.4609375" bestFit="1" customWidth="1"/>
    <col min="7938" max="7938" width="3.4609375" customWidth="1"/>
    <col min="7939" max="7939" width="13.3046875" customWidth="1"/>
    <col min="7940" max="7940" width="2.765625" customWidth="1"/>
    <col min="7941" max="7941" width="15.3046875" customWidth="1"/>
    <col min="7942" max="7942" width="3" customWidth="1"/>
    <col min="7943" max="7943" width="11.84375" bestFit="1" customWidth="1"/>
    <col min="7944" max="7944" width="3.07421875" customWidth="1"/>
    <col min="7945" max="7945" width="13.53515625" bestFit="1" customWidth="1"/>
    <col min="7946" max="7947" width="9.3046875" customWidth="1"/>
    <col min="8193" max="8193" width="3.4609375" bestFit="1" customWidth="1"/>
    <col min="8194" max="8194" width="3.4609375" customWidth="1"/>
    <col min="8195" max="8195" width="13.3046875" customWidth="1"/>
    <col min="8196" max="8196" width="2.765625" customWidth="1"/>
    <col min="8197" max="8197" width="15.3046875" customWidth="1"/>
    <col min="8198" max="8198" width="3" customWidth="1"/>
    <col min="8199" max="8199" width="11.84375" bestFit="1" customWidth="1"/>
    <col min="8200" max="8200" width="3.07421875" customWidth="1"/>
    <col min="8201" max="8201" width="13.53515625" bestFit="1" customWidth="1"/>
    <col min="8202" max="8203" width="9.3046875" customWidth="1"/>
    <col min="8449" max="8449" width="3.4609375" bestFit="1" customWidth="1"/>
    <col min="8450" max="8450" width="3.4609375" customWidth="1"/>
    <col min="8451" max="8451" width="13.3046875" customWidth="1"/>
    <col min="8452" max="8452" width="2.765625" customWidth="1"/>
    <col min="8453" max="8453" width="15.3046875" customWidth="1"/>
    <col min="8454" max="8454" width="3" customWidth="1"/>
    <col min="8455" max="8455" width="11.84375" bestFit="1" customWidth="1"/>
    <col min="8456" max="8456" width="3.07421875" customWidth="1"/>
    <col min="8457" max="8457" width="13.53515625" bestFit="1" customWidth="1"/>
    <col min="8458" max="8459" width="9.3046875" customWidth="1"/>
    <col min="8705" max="8705" width="3.4609375" bestFit="1" customWidth="1"/>
    <col min="8706" max="8706" width="3.4609375" customWidth="1"/>
    <col min="8707" max="8707" width="13.3046875" customWidth="1"/>
    <col min="8708" max="8708" width="2.765625" customWidth="1"/>
    <col min="8709" max="8709" width="15.3046875" customWidth="1"/>
    <col min="8710" max="8710" width="3" customWidth="1"/>
    <col min="8711" max="8711" width="11.84375" bestFit="1" customWidth="1"/>
    <col min="8712" max="8712" width="3.07421875" customWidth="1"/>
    <col min="8713" max="8713" width="13.53515625" bestFit="1" customWidth="1"/>
    <col min="8714" max="8715" width="9.3046875" customWidth="1"/>
    <col min="8961" max="8961" width="3.4609375" bestFit="1" customWidth="1"/>
    <col min="8962" max="8962" width="3.4609375" customWidth="1"/>
    <col min="8963" max="8963" width="13.3046875" customWidth="1"/>
    <col min="8964" max="8964" width="2.765625" customWidth="1"/>
    <col min="8965" max="8965" width="15.3046875" customWidth="1"/>
    <col min="8966" max="8966" width="3" customWidth="1"/>
    <col min="8967" max="8967" width="11.84375" bestFit="1" customWidth="1"/>
    <col min="8968" max="8968" width="3.07421875" customWidth="1"/>
    <col min="8969" max="8969" width="13.53515625" bestFit="1" customWidth="1"/>
    <col min="8970" max="8971" width="9.3046875" customWidth="1"/>
    <col min="9217" max="9217" width="3.4609375" bestFit="1" customWidth="1"/>
    <col min="9218" max="9218" width="3.4609375" customWidth="1"/>
    <col min="9219" max="9219" width="13.3046875" customWidth="1"/>
    <col min="9220" max="9220" width="2.765625" customWidth="1"/>
    <col min="9221" max="9221" width="15.3046875" customWidth="1"/>
    <col min="9222" max="9222" width="3" customWidth="1"/>
    <col min="9223" max="9223" width="11.84375" bestFit="1" customWidth="1"/>
    <col min="9224" max="9224" width="3.07421875" customWidth="1"/>
    <col min="9225" max="9225" width="13.53515625" bestFit="1" customWidth="1"/>
    <col min="9226" max="9227" width="9.3046875" customWidth="1"/>
    <col min="9473" max="9473" width="3.4609375" bestFit="1" customWidth="1"/>
    <col min="9474" max="9474" width="3.4609375" customWidth="1"/>
    <col min="9475" max="9475" width="13.3046875" customWidth="1"/>
    <col min="9476" max="9476" width="2.765625" customWidth="1"/>
    <col min="9477" max="9477" width="15.3046875" customWidth="1"/>
    <col min="9478" max="9478" width="3" customWidth="1"/>
    <col min="9479" max="9479" width="11.84375" bestFit="1" customWidth="1"/>
    <col min="9480" max="9480" width="3.07421875" customWidth="1"/>
    <col min="9481" max="9481" width="13.53515625" bestFit="1" customWidth="1"/>
    <col min="9482" max="9483" width="9.3046875" customWidth="1"/>
    <col min="9729" max="9729" width="3.4609375" bestFit="1" customWidth="1"/>
    <col min="9730" max="9730" width="3.4609375" customWidth="1"/>
    <col min="9731" max="9731" width="13.3046875" customWidth="1"/>
    <col min="9732" max="9732" width="2.765625" customWidth="1"/>
    <col min="9733" max="9733" width="15.3046875" customWidth="1"/>
    <col min="9734" max="9734" width="3" customWidth="1"/>
    <col min="9735" max="9735" width="11.84375" bestFit="1" customWidth="1"/>
    <col min="9736" max="9736" width="3.07421875" customWidth="1"/>
    <col min="9737" max="9737" width="13.53515625" bestFit="1" customWidth="1"/>
    <col min="9738" max="9739" width="9.3046875" customWidth="1"/>
    <col min="9985" max="9985" width="3.4609375" bestFit="1" customWidth="1"/>
    <col min="9986" max="9986" width="3.4609375" customWidth="1"/>
    <col min="9987" max="9987" width="13.3046875" customWidth="1"/>
    <col min="9988" max="9988" width="2.765625" customWidth="1"/>
    <col min="9989" max="9989" width="15.3046875" customWidth="1"/>
    <col min="9990" max="9990" width="3" customWidth="1"/>
    <col min="9991" max="9991" width="11.84375" bestFit="1" customWidth="1"/>
    <col min="9992" max="9992" width="3.07421875" customWidth="1"/>
    <col min="9993" max="9993" width="13.53515625" bestFit="1" customWidth="1"/>
    <col min="9994" max="9995" width="9.3046875" customWidth="1"/>
    <col min="10241" max="10241" width="3.4609375" bestFit="1" customWidth="1"/>
    <col min="10242" max="10242" width="3.4609375" customWidth="1"/>
    <col min="10243" max="10243" width="13.3046875" customWidth="1"/>
    <col min="10244" max="10244" width="2.765625" customWidth="1"/>
    <col min="10245" max="10245" width="15.3046875" customWidth="1"/>
    <col min="10246" max="10246" width="3" customWidth="1"/>
    <col min="10247" max="10247" width="11.84375" bestFit="1" customWidth="1"/>
    <col min="10248" max="10248" width="3.07421875" customWidth="1"/>
    <col min="10249" max="10249" width="13.53515625" bestFit="1" customWidth="1"/>
    <col min="10250" max="10251" width="9.3046875" customWidth="1"/>
    <col min="10497" max="10497" width="3.4609375" bestFit="1" customWidth="1"/>
    <col min="10498" max="10498" width="3.4609375" customWidth="1"/>
    <col min="10499" max="10499" width="13.3046875" customWidth="1"/>
    <col min="10500" max="10500" width="2.765625" customWidth="1"/>
    <col min="10501" max="10501" width="15.3046875" customWidth="1"/>
    <col min="10502" max="10502" width="3" customWidth="1"/>
    <col min="10503" max="10503" width="11.84375" bestFit="1" customWidth="1"/>
    <col min="10504" max="10504" width="3.07421875" customWidth="1"/>
    <col min="10505" max="10505" width="13.53515625" bestFit="1" customWidth="1"/>
    <col min="10506" max="10507" width="9.3046875" customWidth="1"/>
    <col min="10753" max="10753" width="3.4609375" bestFit="1" customWidth="1"/>
    <col min="10754" max="10754" width="3.4609375" customWidth="1"/>
    <col min="10755" max="10755" width="13.3046875" customWidth="1"/>
    <col min="10756" max="10756" width="2.765625" customWidth="1"/>
    <col min="10757" max="10757" width="15.3046875" customWidth="1"/>
    <col min="10758" max="10758" width="3" customWidth="1"/>
    <col min="10759" max="10759" width="11.84375" bestFit="1" customWidth="1"/>
    <col min="10760" max="10760" width="3.07421875" customWidth="1"/>
    <col min="10761" max="10761" width="13.53515625" bestFit="1" customWidth="1"/>
    <col min="10762" max="10763" width="9.3046875" customWidth="1"/>
    <col min="11009" max="11009" width="3.4609375" bestFit="1" customWidth="1"/>
    <col min="11010" max="11010" width="3.4609375" customWidth="1"/>
    <col min="11011" max="11011" width="13.3046875" customWidth="1"/>
    <col min="11012" max="11012" width="2.765625" customWidth="1"/>
    <col min="11013" max="11013" width="15.3046875" customWidth="1"/>
    <col min="11014" max="11014" width="3" customWidth="1"/>
    <col min="11015" max="11015" width="11.84375" bestFit="1" customWidth="1"/>
    <col min="11016" max="11016" width="3.07421875" customWidth="1"/>
    <col min="11017" max="11017" width="13.53515625" bestFit="1" customWidth="1"/>
    <col min="11018" max="11019" width="9.3046875" customWidth="1"/>
    <col min="11265" max="11265" width="3.4609375" bestFit="1" customWidth="1"/>
    <col min="11266" max="11266" width="3.4609375" customWidth="1"/>
    <col min="11267" max="11267" width="13.3046875" customWidth="1"/>
    <col min="11268" max="11268" width="2.765625" customWidth="1"/>
    <col min="11269" max="11269" width="15.3046875" customWidth="1"/>
    <col min="11270" max="11270" width="3" customWidth="1"/>
    <col min="11271" max="11271" width="11.84375" bestFit="1" customWidth="1"/>
    <col min="11272" max="11272" width="3.07421875" customWidth="1"/>
    <col min="11273" max="11273" width="13.53515625" bestFit="1" customWidth="1"/>
    <col min="11274" max="11275" width="9.3046875" customWidth="1"/>
    <col min="11521" max="11521" width="3.4609375" bestFit="1" customWidth="1"/>
    <col min="11522" max="11522" width="3.4609375" customWidth="1"/>
    <col min="11523" max="11523" width="13.3046875" customWidth="1"/>
    <col min="11524" max="11524" width="2.765625" customWidth="1"/>
    <col min="11525" max="11525" width="15.3046875" customWidth="1"/>
    <col min="11526" max="11526" width="3" customWidth="1"/>
    <col min="11527" max="11527" width="11.84375" bestFit="1" customWidth="1"/>
    <col min="11528" max="11528" width="3.07421875" customWidth="1"/>
    <col min="11529" max="11529" width="13.53515625" bestFit="1" customWidth="1"/>
    <col min="11530" max="11531" width="9.3046875" customWidth="1"/>
    <col min="11777" max="11777" width="3.4609375" bestFit="1" customWidth="1"/>
    <col min="11778" max="11778" width="3.4609375" customWidth="1"/>
    <col min="11779" max="11779" width="13.3046875" customWidth="1"/>
    <col min="11780" max="11780" width="2.765625" customWidth="1"/>
    <col min="11781" max="11781" width="15.3046875" customWidth="1"/>
    <col min="11782" max="11782" width="3" customWidth="1"/>
    <col min="11783" max="11783" width="11.84375" bestFit="1" customWidth="1"/>
    <col min="11784" max="11784" width="3.07421875" customWidth="1"/>
    <col min="11785" max="11785" width="13.53515625" bestFit="1" customWidth="1"/>
    <col min="11786" max="11787" width="9.3046875" customWidth="1"/>
    <col min="12033" max="12033" width="3.4609375" bestFit="1" customWidth="1"/>
    <col min="12034" max="12034" width="3.4609375" customWidth="1"/>
    <col min="12035" max="12035" width="13.3046875" customWidth="1"/>
    <col min="12036" max="12036" width="2.765625" customWidth="1"/>
    <col min="12037" max="12037" width="15.3046875" customWidth="1"/>
    <col min="12038" max="12038" width="3" customWidth="1"/>
    <col min="12039" max="12039" width="11.84375" bestFit="1" customWidth="1"/>
    <col min="12040" max="12040" width="3.07421875" customWidth="1"/>
    <col min="12041" max="12041" width="13.53515625" bestFit="1" customWidth="1"/>
    <col min="12042" max="12043" width="9.3046875" customWidth="1"/>
    <col min="12289" max="12289" width="3.4609375" bestFit="1" customWidth="1"/>
    <col min="12290" max="12290" width="3.4609375" customWidth="1"/>
    <col min="12291" max="12291" width="13.3046875" customWidth="1"/>
    <col min="12292" max="12292" width="2.765625" customWidth="1"/>
    <col min="12293" max="12293" width="15.3046875" customWidth="1"/>
    <col min="12294" max="12294" width="3" customWidth="1"/>
    <col min="12295" max="12295" width="11.84375" bestFit="1" customWidth="1"/>
    <col min="12296" max="12296" width="3.07421875" customWidth="1"/>
    <col min="12297" max="12297" width="13.53515625" bestFit="1" customWidth="1"/>
    <col min="12298" max="12299" width="9.3046875" customWidth="1"/>
    <col min="12545" max="12545" width="3.4609375" bestFit="1" customWidth="1"/>
    <col min="12546" max="12546" width="3.4609375" customWidth="1"/>
    <col min="12547" max="12547" width="13.3046875" customWidth="1"/>
    <col min="12548" max="12548" width="2.765625" customWidth="1"/>
    <col min="12549" max="12549" width="15.3046875" customWidth="1"/>
    <col min="12550" max="12550" width="3" customWidth="1"/>
    <col min="12551" max="12551" width="11.84375" bestFit="1" customWidth="1"/>
    <col min="12552" max="12552" width="3.07421875" customWidth="1"/>
    <col min="12553" max="12553" width="13.53515625" bestFit="1" customWidth="1"/>
    <col min="12554" max="12555" width="9.3046875" customWidth="1"/>
    <col min="12801" max="12801" width="3.4609375" bestFit="1" customWidth="1"/>
    <col min="12802" max="12802" width="3.4609375" customWidth="1"/>
    <col min="12803" max="12803" width="13.3046875" customWidth="1"/>
    <col min="12804" max="12804" width="2.765625" customWidth="1"/>
    <col min="12805" max="12805" width="15.3046875" customWidth="1"/>
    <col min="12806" max="12806" width="3" customWidth="1"/>
    <col min="12807" max="12807" width="11.84375" bestFit="1" customWidth="1"/>
    <col min="12808" max="12808" width="3.07421875" customWidth="1"/>
    <col min="12809" max="12809" width="13.53515625" bestFit="1" customWidth="1"/>
    <col min="12810" max="12811" width="9.3046875" customWidth="1"/>
    <col min="13057" max="13057" width="3.4609375" bestFit="1" customWidth="1"/>
    <col min="13058" max="13058" width="3.4609375" customWidth="1"/>
    <col min="13059" max="13059" width="13.3046875" customWidth="1"/>
    <col min="13060" max="13060" width="2.765625" customWidth="1"/>
    <col min="13061" max="13061" width="15.3046875" customWidth="1"/>
    <col min="13062" max="13062" width="3" customWidth="1"/>
    <col min="13063" max="13063" width="11.84375" bestFit="1" customWidth="1"/>
    <col min="13064" max="13064" width="3.07421875" customWidth="1"/>
    <col min="13065" max="13065" width="13.53515625" bestFit="1" customWidth="1"/>
    <col min="13066" max="13067" width="9.3046875" customWidth="1"/>
    <col min="13313" max="13313" width="3.4609375" bestFit="1" customWidth="1"/>
    <col min="13314" max="13314" width="3.4609375" customWidth="1"/>
    <col min="13315" max="13315" width="13.3046875" customWidth="1"/>
    <col min="13316" max="13316" width="2.765625" customWidth="1"/>
    <col min="13317" max="13317" width="15.3046875" customWidth="1"/>
    <col min="13318" max="13318" width="3" customWidth="1"/>
    <col min="13319" max="13319" width="11.84375" bestFit="1" customWidth="1"/>
    <col min="13320" max="13320" width="3.07421875" customWidth="1"/>
    <col min="13321" max="13321" width="13.53515625" bestFit="1" customWidth="1"/>
    <col min="13322" max="13323" width="9.3046875" customWidth="1"/>
    <col min="13569" max="13569" width="3.4609375" bestFit="1" customWidth="1"/>
    <col min="13570" max="13570" width="3.4609375" customWidth="1"/>
    <col min="13571" max="13571" width="13.3046875" customWidth="1"/>
    <col min="13572" max="13572" width="2.765625" customWidth="1"/>
    <col min="13573" max="13573" width="15.3046875" customWidth="1"/>
    <col min="13574" max="13574" width="3" customWidth="1"/>
    <col min="13575" max="13575" width="11.84375" bestFit="1" customWidth="1"/>
    <col min="13576" max="13576" width="3.07421875" customWidth="1"/>
    <col min="13577" max="13577" width="13.53515625" bestFit="1" customWidth="1"/>
    <col min="13578" max="13579" width="9.3046875" customWidth="1"/>
    <col min="13825" max="13825" width="3.4609375" bestFit="1" customWidth="1"/>
    <col min="13826" max="13826" width="3.4609375" customWidth="1"/>
    <col min="13827" max="13827" width="13.3046875" customWidth="1"/>
    <col min="13828" max="13828" width="2.765625" customWidth="1"/>
    <col min="13829" max="13829" width="15.3046875" customWidth="1"/>
    <col min="13830" max="13830" width="3" customWidth="1"/>
    <col min="13831" max="13831" width="11.84375" bestFit="1" customWidth="1"/>
    <col min="13832" max="13832" width="3.07421875" customWidth="1"/>
    <col min="13833" max="13833" width="13.53515625" bestFit="1" customWidth="1"/>
    <col min="13834" max="13835" width="9.3046875" customWidth="1"/>
    <col min="14081" max="14081" width="3.4609375" bestFit="1" customWidth="1"/>
    <col min="14082" max="14082" width="3.4609375" customWidth="1"/>
    <col min="14083" max="14083" width="13.3046875" customWidth="1"/>
    <col min="14084" max="14084" width="2.765625" customWidth="1"/>
    <col min="14085" max="14085" width="15.3046875" customWidth="1"/>
    <col min="14086" max="14086" width="3" customWidth="1"/>
    <col min="14087" max="14087" width="11.84375" bestFit="1" customWidth="1"/>
    <col min="14088" max="14088" width="3.07421875" customWidth="1"/>
    <col min="14089" max="14089" width="13.53515625" bestFit="1" customWidth="1"/>
    <col min="14090" max="14091" width="9.3046875" customWidth="1"/>
    <col min="14337" max="14337" width="3.4609375" bestFit="1" customWidth="1"/>
    <col min="14338" max="14338" width="3.4609375" customWidth="1"/>
    <col min="14339" max="14339" width="13.3046875" customWidth="1"/>
    <col min="14340" max="14340" width="2.765625" customWidth="1"/>
    <col min="14341" max="14341" width="15.3046875" customWidth="1"/>
    <col min="14342" max="14342" width="3" customWidth="1"/>
    <col min="14343" max="14343" width="11.84375" bestFit="1" customWidth="1"/>
    <col min="14344" max="14344" width="3.07421875" customWidth="1"/>
    <col min="14345" max="14345" width="13.53515625" bestFit="1" customWidth="1"/>
    <col min="14346" max="14347" width="9.3046875" customWidth="1"/>
    <col min="14593" max="14593" width="3.4609375" bestFit="1" customWidth="1"/>
    <col min="14594" max="14594" width="3.4609375" customWidth="1"/>
    <col min="14595" max="14595" width="13.3046875" customWidth="1"/>
    <col min="14596" max="14596" width="2.765625" customWidth="1"/>
    <col min="14597" max="14597" width="15.3046875" customWidth="1"/>
    <col min="14598" max="14598" width="3" customWidth="1"/>
    <col min="14599" max="14599" width="11.84375" bestFit="1" customWidth="1"/>
    <col min="14600" max="14600" width="3.07421875" customWidth="1"/>
    <col min="14601" max="14601" width="13.53515625" bestFit="1" customWidth="1"/>
    <col min="14602" max="14603" width="9.3046875" customWidth="1"/>
    <col min="14849" max="14849" width="3.4609375" bestFit="1" customWidth="1"/>
    <col min="14850" max="14850" width="3.4609375" customWidth="1"/>
    <col min="14851" max="14851" width="13.3046875" customWidth="1"/>
    <col min="14852" max="14852" width="2.765625" customWidth="1"/>
    <col min="14853" max="14853" width="15.3046875" customWidth="1"/>
    <col min="14854" max="14854" width="3" customWidth="1"/>
    <col min="14855" max="14855" width="11.84375" bestFit="1" customWidth="1"/>
    <col min="14856" max="14856" width="3.07421875" customWidth="1"/>
    <col min="14857" max="14857" width="13.53515625" bestFit="1" customWidth="1"/>
    <col min="14858" max="14859" width="9.3046875" customWidth="1"/>
    <col min="15105" max="15105" width="3.4609375" bestFit="1" customWidth="1"/>
    <col min="15106" max="15106" width="3.4609375" customWidth="1"/>
    <col min="15107" max="15107" width="13.3046875" customWidth="1"/>
    <col min="15108" max="15108" width="2.765625" customWidth="1"/>
    <col min="15109" max="15109" width="15.3046875" customWidth="1"/>
    <col min="15110" max="15110" width="3" customWidth="1"/>
    <col min="15111" max="15111" width="11.84375" bestFit="1" customWidth="1"/>
    <col min="15112" max="15112" width="3.07421875" customWidth="1"/>
    <col min="15113" max="15113" width="13.53515625" bestFit="1" customWidth="1"/>
    <col min="15114" max="15115" width="9.3046875" customWidth="1"/>
    <col min="15361" max="15361" width="3.4609375" bestFit="1" customWidth="1"/>
    <col min="15362" max="15362" width="3.4609375" customWidth="1"/>
    <col min="15363" max="15363" width="13.3046875" customWidth="1"/>
    <col min="15364" max="15364" width="2.765625" customWidth="1"/>
    <col min="15365" max="15365" width="15.3046875" customWidth="1"/>
    <col min="15366" max="15366" width="3" customWidth="1"/>
    <col min="15367" max="15367" width="11.84375" bestFit="1" customWidth="1"/>
    <col min="15368" max="15368" width="3.07421875" customWidth="1"/>
    <col min="15369" max="15369" width="13.53515625" bestFit="1" customWidth="1"/>
    <col min="15370" max="15371" width="9.3046875" customWidth="1"/>
    <col min="15617" max="15617" width="3.4609375" bestFit="1" customWidth="1"/>
    <col min="15618" max="15618" width="3.4609375" customWidth="1"/>
    <col min="15619" max="15619" width="13.3046875" customWidth="1"/>
    <col min="15620" max="15620" width="2.765625" customWidth="1"/>
    <col min="15621" max="15621" width="15.3046875" customWidth="1"/>
    <col min="15622" max="15622" width="3" customWidth="1"/>
    <col min="15623" max="15623" width="11.84375" bestFit="1" customWidth="1"/>
    <col min="15624" max="15624" width="3.07421875" customWidth="1"/>
    <col min="15625" max="15625" width="13.53515625" bestFit="1" customWidth="1"/>
    <col min="15626" max="15627" width="9.3046875" customWidth="1"/>
    <col min="15873" max="15873" width="3.4609375" bestFit="1" customWidth="1"/>
    <col min="15874" max="15874" width="3.4609375" customWidth="1"/>
    <col min="15875" max="15875" width="13.3046875" customWidth="1"/>
    <col min="15876" max="15876" width="2.765625" customWidth="1"/>
    <col min="15877" max="15877" width="15.3046875" customWidth="1"/>
    <col min="15878" max="15878" width="3" customWidth="1"/>
    <col min="15879" max="15879" width="11.84375" bestFit="1" customWidth="1"/>
    <col min="15880" max="15880" width="3.07421875" customWidth="1"/>
    <col min="15881" max="15881" width="13.53515625" bestFit="1" customWidth="1"/>
    <col min="15882" max="15883" width="9.3046875" customWidth="1"/>
    <col min="16129" max="16129" width="3.4609375" bestFit="1" customWidth="1"/>
    <col min="16130" max="16130" width="3.4609375" customWidth="1"/>
    <col min="16131" max="16131" width="13.3046875" customWidth="1"/>
    <col min="16132" max="16132" width="2.765625" customWidth="1"/>
    <col min="16133" max="16133" width="15.3046875" customWidth="1"/>
    <col min="16134" max="16134" width="3" customWidth="1"/>
    <col min="16135" max="16135" width="11.84375" bestFit="1" customWidth="1"/>
    <col min="16136" max="16136" width="3.07421875" customWidth="1"/>
    <col min="16137" max="16137" width="13.53515625" bestFit="1" customWidth="1"/>
    <col min="16138" max="16139" width="9.3046875" customWidth="1"/>
  </cols>
  <sheetData>
    <row r="3" spans="1:12" s="53" customFormat="1" ht="15" customHeight="1">
      <c r="A3" s="187" t="s">
        <v>324</v>
      </c>
      <c r="B3" s="187"/>
      <c r="C3" s="187"/>
      <c r="D3" s="187"/>
      <c r="E3" s="187"/>
      <c r="F3" s="187"/>
      <c r="G3" s="187"/>
      <c r="H3" s="187"/>
      <c r="I3" s="187"/>
      <c r="J3" s="171"/>
      <c r="K3" s="171"/>
    </row>
    <row r="4" spans="1:12" s="53" customFormat="1" ht="15" customHeight="1">
      <c r="A4" s="187" t="s">
        <v>325</v>
      </c>
      <c r="B4" s="187"/>
      <c r="C4" s="187"/>
      <c r="D4" s="187"/>
      <c r="E4" s="187"/>
      <c r="F4" s="187"/>
      <c r="G4" s="187"/>
      <c r="H4" s="187"/>
      <c r="I4" s="187"/>
      <c r="J4" s="171"/>
      <c r="K4" s="171"/>
    </row>
    <row r="5" spans="1:12" s="53" customFormat="1" ht="15" customHeight="1">
      <c r="A5" s="187" t="s">
        <v>1</v>
      </c>
      <c r="B5" s="187"/>
      <c r="C5" s="187"/>
      <c r="D5" s="187"/>
      <c r="E5" s="187"/>
      <c r="F5" s="187"/>
      <c r="G5" s="187"/>
      <c r="H5" s="187"/>
      <c r="I5" s="187"/>
      <c r="J5" s="171"/>
      <c r="K5" s="171"/>
    </row>
    <row r="6" spans="1:12" s="53" customFormat="1">
      <c r="A6" s="154"/>
      <c r="B6" s="154"/>
      <c r="C6" s="155"/>
      <c r="D6" s="155"/>
      <c r="E6" s="155"/>
      <c r="F6" s="155"/>
      <c r="G6" s="155"/>
      <c r="H6" s="155"/>
      <c r="I6" s="155" t="s">
        <v>326</v>
      </c>
      <c r="J6" s="154"/>
      <c r="K6" s="171"/>
    </row>
    <row r="7" spans="1:12" s="53" customFormat="1">
      <c r="C7" s="155" t="s">
        <v>21</v>
      </c>
      <c r="D7" s="155"/>
      <c r="E7" s="155" t="s">
        <v>327</v>
      </c>
      <c r="F7" s="155"/>
      <c r="G7" s="7" t="s">
        <v>328</v>
      </c>
      <c r="H7" s="7"/>
      <c r="I7" s="7" t="s">
        <v>329</v>
      </c>
    </row>
    <row r="8" spans="1:12" s="53" customFormat="1" ht="12.5">
      <c r="A8" s="155" t="s">
        <v>2</v>
      </c>
      <c r="B8" s="155"/>
      <c r="C8" s="155"/>
      <c r="D8" s="155"/>
      <c r="E8" s="155" t="s">
        <v>330</v>
      </c>
      <c r="F8" s="155"/>
      <c r="G8" s="155" t="s">
        <v>331</v>
      </c>
      <c r="H8" s="155"/>
      <c r="I8" s="155" t="s">
        <v>332</v>
      </c>
    </row>
    <row r="9" spans="1:12" s="53" customFormat="1" ht="12.5">
      <c r="A9" s="9" t="s">
        <v>4</v>
      </c>
      <c r="B9" s="9"/>
      <c r="C9" s="9" t="s">
        <v>333</v>
      </c>
      <c r="D9" s="9"/>
      <c r="E9" s="172" t="s">
        <v>334</v>
      </c>
      <c r="F9" s="172"/>
      <c r="G9" s="173" t="s">
        <v>335</v>
      </c>
      <c r="H9" s="173"/>
      <c r="I9" s="134" t="s">
        <v>336</v>
      </c>
    </row>
    <row r="10" spans="1:12" s="53" customFormat="1" ht="13">
      <c r="A10" s="54"/>
      <c r="B10" s="174" t="s">
        <v>337</v>
      </c>
      <c r="D10" s="139"/>
      <c r="E10" s="175"/>
      <c r="F10" s="175"/>
      <c r="G10" s="176"/>
      <c r="H10" s="176"/>
      <c r="I10" s="177"/>
    </row>
    <row r="11" spans="1:12" s="53" customFormat="1" ht="12.5">
      <c r="A11" s="155">
        <v>1</v>
      </c>
      <c r="B11" s="155"/>
      <c r="C11" s="178">
        <v>41974</v>
      </c>
      <c r="D11" s="178"/>
      <c r="E11" s="7">
        <v>17633393</v>
      </c>
      <c r="F11" s="7"/>
      <c r="G11" s="7">
        <v>1612073</v>
      </c>
      <c r="H11" s="7"/>
      <c r="I11" s="7">
        <f t="shared" ref="I11:I23" si="0">E11+G11</f>
        <v>19245466</v>
      </c>
      <c r="J11" s="7"/>
      <c r="K11" s="7"/>
    </row>
    <row r="12" spans="1:12" s="53" customFormat="1" ht="12.5">
      <c r="A12" s="156">
        <f>A11+1</f>
        <v>2</v>
      </c>
      <c r="B12" s="156"/>
      <c r="C12" s="178">
        <v>42005</v>
      </c>
      <c r="D12" s="178"/>
      <c r="E12" s="7">
        <v>17766768.190000001</v>
      </c>
      <c r="F12" s="7"/>
      <c r="G12" s="7">
        <v>1645860.81</v>
      </c>
      <c r="H12" s="7"/>
      <c r="I12" s="7">
        <f t="shared" si="0"/>
        <v>19412629</v>
      </c>
      <c r="J12" s="149"/>
      <c r="K12" s="149"/>
    </row>
    <row r="13" spans="1:12">
      <c r="A13" s="156">
        <f t="shared" ref="A13:A28" si="1">A12+1</f>
        <v>3</v>
      </c>
      <c r="B13" s="156"/>
      <c r="C13" s="178">
        <v>42036</v>
      </c>
      <c r="D13" s="178"/>
      <c r="E13" s="7">
        <v>17723217.760000002</v>
      </c>
      <c r="F13" s="7"/>
      <c r="G13" s="7">
        <v>1679649.24</v>
      </c>
      <c r="H13" s="7"/>
      <c r="I13" s="7">
        <f t="shared" si="0"/>
        <v>19402867</v>
      </c>
      <c r="J13" s="150"/>
      <c r="K13" s="150"/>
    </row>
    <row r="14" spans="1:12">
      <c r="A14" s="156">
        <f t="shared" si="1"/>
        <v>4</v>
      </c>
      <c r="B14" s="156"/>
      <c r="C14" s="178">
        <v>42064</v>
      </c>
      <c r="D14" s="178"/>
      <c r="E14" s="7">
        <v>16342588.25</v>
      </c>
      <c r="F14" s="7"/>
      <c r="G14" s="7">
        <v>1673742.75</v>
      </c>
      <c r="H14" s="7"/>
      <c r="I14" s="7">
        <f t="shared" si="0"/>
        <v>18016331</v>
      </c>
      <c r="J14" s="170"/>
      <c r="K14" s="170"/>
      <c r="L14" s="165"/>
    </row>
    <row r="15" spans="1:12">
      <c r="A15" s="156">
        <f t="shared" si="1"/>
        <v>5</v>
      </c>
      <c r="B15" s="156"/>
      <c r="C15" s="178">
        <v>42095</v>
      </c>
      <c r="D15" s="178"/>
      <c r="E15" s="7">
        <v>16313786.75</v>
      </c>
      <c r="F15" s="7"/>
      <c r="G15" s="7">
        <v>1707404.25</v>
      </c>
      <c r="H15" s="7"/>
      <c r="I15" s="7">
        <f t="shared" si="0"/>
        <v>18021191</v>
      </c>
      <c r="J15" s="170"/>
      <c r="K15" s="170"/>
      <c r="L15" s="165"/>
    </row>
    <row r="16" spans="1:12">
      <c r="A16" s="156">
        <f t="shared" si="1"/>
        <v>6</v>
      </c>
      <c r="B16" s="156"/>
      <c r="C16" s="178">
        <v>42125</v>
      </c>
      <c r="D16" s="178"/>
      <c r="E16" s="7">
        <v>16477682.609999999</v>
      </c>
      <c r="F16" s="7"/>
      <c r="G16" s="7">
        <v>1741085.39</v>
      </c>
      <c r="H16" s="7"/>
      <c r="I16" s="7">
        <f t="shared" si="0"/>
        <v>18218768</v>
      </c>
      <c r="J16" s="170"/>
      <c r="K16" s="170"/>
      <c r="L16" s="165"/>
    </row>
    <row r="17" spans="1:13">
      <c r="A17" s="156">
        <f t="shared" si="1"/>
        <v>7</v>
      </c>
      <c r="B17" s="156"/>
      <c r="C17" s="178">
        <v>42156</v>
      </c>
      <c r="D17" s="178"/>
      <c r="E17" s="7">
        <v>16223952.629999999</v>
      </c>
      <c r="F17" s="7"/>
      <c r="G17" s="7">
        <v>1703741.37</v>
      </c>
      <c r="H17" s="7"/>
      <c r="I17" s="7">
        <f t="shared" si="0"/>
        <v>17927694</v>
      </c>
    </row>
    <row r="18" spans="1:13">
      <c r="A18" s="156">
        <f t="shared" si="1"/>
        <v>8</v>
      </c>
      <c r="B18" s="156"/>
      <c r="C18" s="178">
        <v>42186</v>
      </c>
      <c r="D18" s="178"/>
      <c r="E18" s="7">
        <v>15967239.23</v>
      </c>
      <c r="F18" s="7"/>
      <c r="G18" s="7">
        <v>1737092.77</v>
      </c>
      <c r="H18" s="7"/>
      <c r="I18" s="7">
        <f t="shared" si="0"/>
        <v>17704332</v>
      </c>
    </row>
    <row r="19" spans="1:13">
      <c r="A19" s="156">
        <f t="shared" si="1"/>
        <v>9</v>
      </c>
      <c r="B19" s="156"/>
      <c r="C19" s="178">
        <v>42217</v>
      </c>
      <c r="D19" s="178"/>
      <c r="E19" s="7">
        <v>16041137.83</v>
      </c>
      <c r="F19" s="7"/>
      <c r="G19" s="7">
        <v>1770444.17</v>
      </c>
      <c r="H19" s="7"/>
      <c r="I19" s="7">
        <f t="shared" si="0"/>
        <v>17811582</v>
      </c>
    </row>
    <row r="20" spans="1:13">
      <c r="A20" s="156">
        <f t="shared" si="1"/>
        <v>10</v>
      </c>
      <c r="B20" s="156"/>
      <c r="C20" s="178">
        <v>42248</v>
      </c>
      <c r="D20" s="178"/>
      <c r="E20" s="7">
        <v>16176110.43</v>
      </c>
      <c r="F20" s="7"/>
      <c r="G20" s="7">
        <v>1803795.57</v>
      </c>
      <c r="H20" s="7"/>
      <c r="I20" s="7">
        <f t="shared" si="0"/>
        <v>17979906</v>
      </c>
    </row>
    <row r="21" spans="1:13">
      <c r="A21" s="156">
        <f t="shared" si="1"/>
        <v>11</v>
      </c>
      <c r="B21" s="156"/>
      <c r="C21" s="178">
        <v>42278</v>
      </c>
      <c r="D21" s="178"/>
      <c r="E21" s="7">
        <v>16303942.029999999</v>
      </c>
      <c r="F21" s="7"/>
      <c r="G21" s="7">
        <v>1837146.97</v>
      </c>
      <c r="H21" s="7"/>
      <c r="I21" s="7">
        <f t="shared" si="0"/>
        <v>18141089</v>
      </c>
    </row>
    <row r="22" spans="1:13">
      <c r="A22" s="156">
        <f t="shared" si="1"/>
        <v>12</v>
      </c>
      <c r="B22" s="156"/>
      <c r="C22" s="178">
        <v>42309</v>
      </c>
      <c r="D22" s="178"/>
      <c r="E22" s="7">
        <v>16254809.220000001</v>
      </c>
      <c r="F22" s="7"/>
      <c r="G22" s="7">
        <v>1870510.78</v>
      </c>
      <c r="H22" s="7"/>
      <c r="I22" s="7">
        <f t="shared" si="0"/>
        <v>18125320</v>
      </c>
    </row>
    <row r="23" spans="1:13">
      <c r="A23" s="156">
        <f t="shared" si="1"/>
        <v>13</v>
      </c>
      <c r="B23" s="156"/>
      <c r="C23" s="178">
        <v>42339</v>
      </c>
      <c r="D23" s="178"/>
      <c r="E23" s="7">
        <v>16469869.120000001</v>
      </c>
      <c r="F23" s="7"/>
      <c r="G23" s="7">
        <v>1904067.88</v>
      </c>
      <c r="H23" s="7"/>
      <c r="I23" s="7">
        <f t="shared" si="0"/>
        <v>18373937</v>
      </c>
    </row>
    <row r="24" spans="1:13" ht="26">
      <c r="A24" s="156">
        <f t="shared" si="1"/>
        <v>14</v>
      </c>
      <c r="B24" s="156"/>
      <c r="C24" s="179" t="s">
        <v>297</v>
      </c>
      <c r="D24" s="179"/>
      <c r="E24" s="7">
        <f>AVERAGE(E11:E23)</f>
        <v>16591884.38846154</v>
      </c>
      <c r="F24" s="7"/>
      <c r="G24" s="7">
        <f>AVERAGE(G11:G23)</f>
        <v>1745124.2269230767</v>
      </c>
      <c r="H24" s="7"/>
      <c r="I24" s="7">
        <f>AVERAGE(I11:I23)</f>
        <v>18337008.615384616</v>
      </c>
    </row>
    <row r="25" spans="1:13">
      <c r="A25" s="156">
        <f t="shared" si="1"/>
        <v>15</v>
      </c>
      <c r="B25" s="156"/>
      <c r="C25" s="180"/>
      <c r="D25" s="180"/>
    </row>
    <row r="26" spans="1:13">
      <c r="A26" s="156">
        <f t="shared" si="1"/>
        <v>16</v>
      </c>
      <c r="B26" s="181" t="s">
        <v>338</v>
      </c>
      <c r="D26" s="181"/>
    </row>
    <row r="27" spans="1:13">
      <c r="A27" s="156">
        <f t="shared" si="1"/>
        <v>17</v>
      </c>
      <c r="B27" s="181" t="s">
        <v>339</v>
      </c>
      <c r="D27" s="181"/>
    </row>
    <row r="28" spans="1:13">
      <c r="A28" s="156">
        <f t="shared" si="1"/>
        <v>18</v>
      </c>
      <c r="B28" s="181" t="s">
        <v>340</v>
      </c>
      <c r="D28" s="181"/>
    </row>
    <row r="31" spans="1:13">
      <c r="A31" s="165"/>
      <c r="B31" s="165"/>
      <c r="C31" s="165"/>
      <c r="D31" s="165"/>
      <c r="E31" s="165"/>
      <c r="F31" s="165"/>
      <c r="G31" s="165"/>
      <c r="H31" s="165"/>
      <c r="I31" s="165"/>
      <c r="J31" s="165"/>
      <c r="K31" s="165"/>
      <c r="L31" s="165"/>
      <c r="M31" s="165"/>
    </row>
    <row r="32" spans="1:13">
      <c r="A32" s="165"/>
      <c r="B32" s="165"/>
      <c r="C32" s="165"/>
      <c r="D32" s="165"/>
      <c r="E32" s="165"/>
      <c r="F32" s="165"/>
      <c r="G32" s="165"/>
      <c r="H32" s="165"/>
      <c r="I32" s="165"/>
      <c r="J32" s="165"/>
      <c r="K32" s="165"/>
      <c r="L32" s="165"/>
      <c r="M32" s="165"/>
    </row>
    <row r="33" spans="1:13">
      <c r="A33" s="165"/>
      <c r="B33" s="165"/>
      <c r="C33" s="165"/>
      <c r="D33" s="165"/>
      <c r="E33" s="165"/>
      <c r="F33" s="165"/>
      <c r="G33" s="165"/>
      <c r="H33" s="165"/>
      <c r="I33" s="165"/>
      <c r="J33" s="165"/>
      <c r="K33" s="165"/>
      <c r="L33" s="165"/>
      <c r="M33" s="165"/>
    </row>
    <row r="34" spans="1:13">
      <c r="A34" s="54"/>
      <c r="B34" s="54"/>
      <c r="C34" s="160"/>
      <c r="D34" s="160"/>
      <c r="E34" s="160"/>
      <c r="F34" s="160"/>
      <c r="G34" s="161"/>
      <c r="H34" s="161"/>
      <c r="I34" s="161"/>
      <c r="J34" s="165"/>
      <c r="K34" s="165"/>
      <c r="L34" s="165"/>
      <c r="M34" s="165"/>
    </row>
    <row r="35" spans="1:13">
      <c r="A35" s="54"/>
      <c r="B35" s="54"/>
      <c r="C35" s="162"/>
      <c r="D35" s="162"/>
      <c r="E35" s="162"/>
      <c r="F35" s="162"/>
      <c r="G35" s="163"/>
      <c r="H35" s="163"/>
      <c r="I35" s="163"/>
      <c r="J35" s="165"/>
      <c r="K35" s="165"/>
      <c r="L35" s="165"/>
      <c r="M35" s="165"/>
    </row>
    <row r="36" spans="1:13">
      <c r="A36" s="54"/>
      <c r="B36" s="54"/>
      <c r="C36" s="164"/>
      <c r="D36" s="164"/>
      <c r="E36" s="165"/>
      <c r="F36" s="165"/>
      <c r="G36" s="166"/>
      <c r="H36" s="166"/>
      <c r="I36" s="166"/>
      <c r="J36" s="165"/>
      <c r="K36" s="165"/>
      <c r="L36" s="165"/>
      <c r="M36" s="165"/>
    </row>
    <row r="37" spans="1:13">
      <c r="A37" s="167"/>
      <c r="B37" s="167"/>
      <c r="C37" s="168"/>
      <c r="D37" s="168"/>
      <c r="E37" s="169"/>
      <c r="F37" s="169"/>
      <c r="G37" s="170"/>
      <c r="H37" s="170"/>
      <c r="I37" s="170"/>
      <c r="J37" s="165"/>
      <c r="K37" s="165"/>
      <c r="L37" s="165"/>
      <c r="M37" s="165"/>
    </row>
    <row r="38" spans="1:13">
      <c r="A38" s="54"/>
      <c r="B38" s="54"/>
      <c r="C38" s="164"/>
      <c r="D38" s="164"/>
      <c r="E38" s="159"/>
      <c r="F38" s="159"/>
      <c r="G38" s="170"/>
      <c r="H38" s="170"/>
      <c r="I38" s="170"/>
      <c r="J38" s="165"/>
      <c r="K38" s="165"/>
      <c r="L38" s="165"/>
      <c r="M38" s="165"/>
    </row>
    <row r="39" spans="1:13">
      <c r="A39" s="54"/>
      <c r="B39" s="54"/>
      <c r="C39" s="159"/>
      <c r="D39" s="159"/>
      <c r="E39" s="159"/>
      <c r="F39" s="159"/>
      <c r="G39" s="170"/>
      <c r="H39" s="170"/>
      <c r="I39" s="170"/>
      <c r="J39" s="165"/>
      <c r="K39" s="165"/>
      <c r="L39" s="165"/>
      <c r="M39" s="165"/>
    </row>
    <row r="40" spans="1:13">
      <c r="A40" s="165"/>
      <c r="B40" s="165"/>
      <c r="C40" s="165"/>
      <c r="D40" s="165"/>
      <c r="E40" s="165"/>
      <c r="F40" s="165"/>
      <c r="G40" s="165"/>
      <c r="H40" s="165"/>
      <c r="I40" s="165"/>
      <c r="J40" s="165"/>
      <c r="K40" s="165"/>
      <c r="L40" s="165"/>
      <c r="M40" s="165"/>
    </row>
    <row r="41" spans="1:13">
      <c r="A41" s="165"/>
      <c r="B41" s="165"/>
      <c r="C41" s="165"/>
      <c r="D41" s="165"/>
      <c r="E41" s="165"/>
      <c r="F41" s="165"/>
      <c r="G41" s="165"/>
      <c r="H41" s="165"/>
      <c r="I41" s="165"/>
      <c r="J41" s="165"/>
      <c r="K41" s="165"/>
      <c r="L41" s="165"/>
      <c r="M41" s="165"/>
    </row>
    <row r="42" spans="1:13">
      <c r="A42" s="165"/>
      <c r="B42" s="165"/>
      <c r="C42" s="165"/>
      <c r="D42" s="165"/>
      <c r="E42" s="165"/>
      <c r="F42" s="165"/>
      <c r="G42" s="165"/>
      <c r="H42" s="165"/>
      <c r="I42" s="165"/>
      <c r="J42" s="165"/>
      <c r="K42" s="165"/>
      <c r="L42" s="165"/>
      <c r="M42" s="165"/>
    </row>
    <row r="43" spans="1:13">
      <c r="A43" s="165"/>
      <c r="B43" s="165"/>
      <c r="C43" s="165"/>
      <c r="D43" s="165"/>
      <c r="E43" s="165"/>
      <c r="F43" s="165"/>
      <c r="G43" s="165"/>
      <c r="H43" s="165"/>
      <c r="I43" s="165"/>
      <c r="J43" s="165"/>
      <c r="K43" s="165"/>
      <c r="L43" s="165"/>
      <c r="M43" s="165"/>
    </row>
    <row r="44" spans="1:13">
      <c r="A44" s="165"/>
      <c r="B44" s="165"/>
      <c r="C44" s="165"/>
      <c r="D44" s="165"/>
      <c r="E44" s="165"/>
      <c r="F44" s="165"/>
      <c r="G44" s="165"/>
      <c r="H44" s="165"/>
      <c r="I44" s="165"/>
      <c r="J44" s="165"/>
      <c r="K44" s="165"/>
      <c r="L44" s="165"/>
      <c r="M44" s="165"/>
    </row>
  </sheetData>
  <mergeCells count="3">
    <mergeCell ref="A3:I3"/>
    <mergeCell ref="A4:I4"/>
    <mergeCell ref="A5:I5"/>
  </mergeCells>
  <pageMargins left="0.7" right="0.7" top="0.75" bottom="0.75" header="0.3" footer="0.3"/>
  <pageSetup orientation="portrait" verticalDpi="0" r:id="rId1"/>
  <headerFooter>
    <oddHeader>&amp;CESTIMATED SERVICE YEAR ATRR
BLACK HILLS POWER, INC.
SUPPORTING SCHEDULES&amp;RPage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of Service References</vt:lpstr>
      <vt:lpstr>BHP WP1 A&amp;G</vt:lpstr>
      <vt:lpstr>BHP WP4 Transmission Assets</vt:lpstr>
      <vt:lpstr>BHP WP8 Adj to Rate Base</vt:lpstr>
      <vt:lpstr>BHP WP9 Accum Depr </vt:lpstr>
      <vt:lpstr>'BHP WP1 A&amp;G'!Print_Area</vt:lpstr>
      <vt:lpstr>'BHP WP4 Transmission Assets'!Print_Area</vt:lpstr>
      <vt:lpstr>'BHP WP9 Accum Depr '!Print_Area</vt:lpstr>
      <vt:lpstr>'Cost of Service References'!Print_Area</vt:lpstr>
    </vt:vector>
  </TitlesOfParts>
  <Company>BHC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Bisgaard, Debra</dc:creator>
  <cp:lastModifiedBy>Clements, Dan</cp:lastModifiedBy>
  <cp:lastPrinted>2016-09-15T22:32:01Z</cp:lastPrinted>
  <dcterms:created xsi:type="dcterms:W3CDTF">2015-05-28T18:39:45Z</dcterms:created>
  <dcterms:modified xsi:type="dcterms:W3CDTF">2019-07-01T16:50:27Z</dcterms:modified>
</cp:coreProperties>
</file>